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https://scniederthai-my.sharepoint.com/personal/admin_scniederthai_onmicrosoft_com/Documents/SCN/KAMPFRICHTER Ausbildung/"/>
    </mc:Choice>
  </mc:AlternateContent>
  <xr:revisionPtr revIDLastSave="1430" documentId="8_{EA7B0B73-743E-4908-AC74-1467DDDB647B}" xr6:coauthVersionLast="45" xr6:coauthVersionMax="45" xr10:uidLastSave="{1E84C576-FAA9-43C9-BFC6-EB1A1D5D1BB1}"/>
  <workbookProtection workbookAlgorithmName="SHA-512" workbookHashValue="v00l5OhTCOHOzBPHIh9GivjX23luzujFgWY0flkSdS2yKoVZSD+qfIBYRe5NY3CxnO3vQpU+VY9WTpVxe6JlzA==" workbookSaltValue="fcT1eSNnVLKopqGG1IPN2w==" workbookSpinCount="100000" lockStructure="1"/>
  <bookViews>
    <workbookView xWindow="20370" yWindow="-120" windowWidth="29040" windowHeight="16440" xr2:uid="{10C80C07-2471-4C6B-98E2-0D1934529D64}"/>
  </bookViews>
  <sheets>
    <sheet name="HILSZEITBERECHNUNG Vorlage" sheetId="1" r:id="rId1"/>
    <sheet name="TEST Formeln" sheetId="2" state="hidden" r:id="rId2"/>
  </sheet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6" i="1" l="1"/>
  <c r="J8" i="1" l="1"/>
  <c r="J7" i="1"/>
  <c r="B9" i="1"/>
  <c r="L27" i="1"/>
  <c r="F13" i="1" l="1"/>
  <c r="F25" i="2" l="1"/>
  <c r="L17" i="2" s="1"/>
  <c r="B25" i="2"/>
  <c r="L11" i="2" s="1"/>
  <c r="F21" i="2"/>
  <c r="L16" i="2" s="1"/>
  <c r="R16" i="2" s="1"/>
  <c r="B21" i="2"/>
  <c r="J17" i="2"/>
  <c r="F17" i="2"/>
  <c r="L15" i="2" s="1"/>
  <c r="R15" i="2" s="1"/>
  <c r="B17" i="2"/>
  <c r="L9" i="2" s="1"/>
  <c r="R9" i="2" s="1"/>
  <c r="J16" i="2"/>
  <c r="J15" i="2"/>
  <c r="J14" i="2"/>
  <c r="J13" i="2"/>
  <c r="F13" i="2"/>
  <c r="L14" i="2" s="1"/>
  <c r="R14" i="2" s="1"/>
  <c r="B13" i="2"/>
  <c r="J11" i="2"/>
  <c r="L10" i="2"/>
  <c r="R10" i="2" s="1"/>
  <c r="J10" i="2"/>
  <c r="J9" i="2"/>
  <c r="F9" i="2"/>
  <c r="L13" i="2" s="1"/>
  <c r="B9" i="2"/>
  <c r="L7" i="2" s="1"/>
  <c r="L8" i="2"/>
  <c r="R8" i="2" s="1"/>
  <c r="J8" i="2"/>
  <c r="J7" i="2"/>
  <c r="B5" i="2"/>
  <c r="K27" i="2" s="1"/>
  <c r="N10" i="2" l="1"/>
  <c r="N9" i="2"/>
  <c r="N11" i="2"/>
  <c r="R11" i="2"/>
  <c r="R7" i="2"/>
  <c r="N7" i="2"/>
  <c r="R13" i="2"/>
  <c r="N13" i="2"/>
  <c r="N17" i="2"/>
  <c r="R17" i="2"/>
  <c r="N8" i="2"/>
  <c r="N14" i="2"/>
  <c r="N15" i="2"/>
  <c r="N16" i="2"/>
  <c r="J17" i="1"/>
  <c r="J16" i="1"/>
  <c r="J15" i="1"/>
  <c r="J14" i="1"/>
  <c r="J13" i="1"/>
  <c r="J11" i="1"/>
  <c r="J10" i="1"/>
  <c r="J9" i="1"/>
  <c r="F25" i="1"/>
  <c r="L17" i="1" s="1"/>
  <c r="B25" i="1"/>
  <c r="F21" i="1"/>
  <c r="L16" i="1" s="1"/>
  <c r="R16" i="1" s="1"/>
  <c r="B21" i="1"/>
  <c r="L10" i="1" s="1"/>
  <c r="F17" i="1"/>
  <c r="L15" i="1" s="1"/>
  <c r="R15" i="1" s="1"/>
  <c r="B17" i="1"/>
  <c r="L9" i="1" s="1"/>
  <c r="L14" i="1"/>
  <c r="B13" i="1"/>
  <c r="L8" i="1" s="1"/>
  <c r="R8" i="1" s="1"/>
  <c r="F9" i="1"/>
  <c r="L13" i="1" s="1"/>
  <c r="L7" i="1"/>
  <c r="B5" i="1"/>
  <c r="K27" i="1" s="1"/>
  <c r="L11" i="1" l="1"/>
  <c r="R11" i="1" s="1"/>
  <c r="N18" i="2"/>
  <c r="R18" i="2"/>
  <c r="R19" i="2" s="1"/>
  <c r="N16" i="1"/>
  <c r="N15" i="1"/>
  <c r="N9" i="1"/>
  <c r="R9" i="1"/>
  <c r="N7" i="1"/>
  <c r="R7" i="1"/>
  <c r="R14" i="1"/>
  <c r="N14" i="1"/>
  <c r="R10" i="1"/>
  <c r="N10" i="1"/>
  <c r="R13" i="1"/>
  <c r="N13" i="1"/>
  <c r="N8" i="1"/>
  <c r="N17" i="1"/>
  <c r="R17" i="1"/>
  <c r="N11" i="1"/>
  <c r="R20" i="2" l="1"/>
  <c r="Q21" i="2" s="1"/>
  <c r="R21" i="2"/>
  <c r="Q22" i="2" s="1"/>
  <c r="N19" i="2"/>
  <c r="R18" i="1"/>
  <c r="N18" i="1"/>
  <c r="N20" i="1" l="1"/>
  <c r="R20" i="1"/>
  <c r="R21" i="1" s="1"/>
  <c r="N19" i="1"/>
  <c r="R19" i="1"/>
  <c r="N20" i="2"/>
  <c r="M21" i="2" s="1"/>
  <c r="N21" i="2" l="1"/>
  <c r="M22" i="2" s="1"/>
  <c r="Q21" i="1"/>
  <c r="M21" i="1"/>
  <c r="L27" i="2" l="1"/>
  <c r="M27" i="2" s="1"/>
  <c r="N21" i="1"/>
  <c r="V27" i="2" l="1"/>
  <c r="M24" i="1"/>
  <c r="M27" i="1" l="1"/>
</calcChain>
</file>

<file path=xl/sharedStrings.xml><?xml version="1.0" encoding="utf-8"?>
<sst xmlns="http://schemas.openxmlformats.org/spreadsheetml/2006/main" count="205" uniqueCount="61">
  <si>
    <r>
      <rPr>
        <b/>
        <sz val="18"/>
        <rFont val="Arial"/>
        <family val="2"/>
      </rPr>
      <t>Berechnen der Hilfszeit von Startnummer</t>
    </r>
  </si>
  <si>
    <t xml:space="preserve">               Std|Min|Sek|z|h</t>
  </si>
  <si>
    <r>
      <rPr>
        <sz val="8.5"/>
        <rFont val="Verdana"/>
        <family val="2"/>
      </rPr>
      <t>St.Nr.</t>
    </r>
  </si>
  <si>
    <t>Zz</t>
  </si>
  <si>
    <t>Ist die Hauptzeit größer als die Hilfszeit , ist die Differenz mit + einzutragen</t>
  </si>
  <si>
    <r>
      <rPr>
        <b/>
        <sz val="12"/>
        <rFont val="Verdana"/>
        <family val="2"/>
      </rPr>
      <t>Sz</t>
    </r>
  </si>
  <si>
    <t>Ist die Hauptzeit kleiner als die Hilfszeit , ist die Differenz mit - einzutragen</t>
  </si>
  <si>
    <t>Lz</t>
  </si>
  <si>
    <t>zu berechnende Hilfszeit</t>
  </si>
  <si>
    <t>St.Nr.  -5</t>
  </si>
  <si>
    <r>
      <rPr>
        <sz val="8.5"/>
        <rFont val="Verdana"/>
        <family val="2"/>
      </rPr>
      <t>St.Nr.  +1</t>
    </r>
  </si>
  <si>
    <r>
      <rPr>
        <sz val="9.5"/>
        <rFont val="Verdana"/>
        <family val="2"/>
      </rPr>
      <t>St.Nr.</t>
    </r>
  </si>
  <si>
    <r>
      <t xml:space="preserve">Hauptzeit
Std Min Sek z </t>
    </r>
    <r>
      <rPr>
        <sz val="8.5"/>
        <rFont val="Verdana"/>
        <family val="2"/>
      </rPr>
      <t>h</t>
    </r>
  </si>
  <si>
    <r>
      <rPr>
        <sz val="9.5"/>
        <rFont val="Verdana"/>
        <family val="2"/>
      </rPr>
      <t xml:space="preserve">Hilfszeit
</t>
    </r>
    <r>
      <rPr>
        <sz val="9.5"/>
        <rFont val="Verdana"/>
        <family val="2"/>
      </rPr>
      <t xml:space="preserve">Std  Min  Sek z  </t>
    </r>
    <r>
      <rPr>
        <sz val="8.5"/>
        <rFont val="Verdana"/>
        <family val="2"/>
      </rPr>
      <t>h</t>
    </r>
  </si>
  <si>
    <r>
      <rPr>
        <sz val="9.5"/>
        <rFont val="Verdana"/>
        <family val="2"/>
      </rPr>
      <t xml:space="preserve">Hauptzeit </t>
    </r>
    <r>
      <rPr>
        <sz val="9.5"/>
        <rFont val="Verdana"/>
        <family val="2"/>
      </rPr>
      <t>größer um</t>
    </r>
  </si>
  <si>
    <r>
      <rPr>
        <sz val="9.5"/>
        <rFont val="Verdana"/>
        <family val="2"/>
      </rPr>
      <t xml:space="preserve">Hauptzeit </t>
    </r>
    <r>
      <rPr>
        <sz val="9.5"/>
        <rFont val="Verdana"/>
        <family val="2"/>
      </rPr>
      <t>kleiner um</t>
    </r>
  </si>
  <si>
    <t>+</t>
  </si>
  <si>
    <t>-</t>
  </si>
  <si>
    <t>St.Nr.  -4</t>
  </si>
  <si>
    <r>
      <rPr>
        <sz val="8.5"/>
        <rFont val="Verdana"/>
        <family val="2"/>
      </rPr>
      <t xml:space="preserve">St.Nr.  </t>
    </r>
    <r>
      <rPr>
        <sz val="9.5"/>
        <rFont val="Verdana"/>
        <family val="2"/>
      </rPr>
      <t>+2</t>
    </r>
  </si>
  <si>
    <r>
      <rPr>
        <b/>
        <sz val="12"/>
        <rFont val="Verdana"/>
        <family val="2"/>
      </rPr>
      <t>+</t>
    </r>
  </si>
  <si>
    <t>St.Nr.  -3</t>
  </si>
  <si>
    <r>
      <rPr>
        <sz val="8.5"/>
        <rFont val="Verdana"/>
        <family val="2"/>
      </rPr>
      <t xml:space="preserve">St.Nr.  </t>
    </r>
    <r>
      <rPr>
        <sz val="9.5"/>
        <rFont val="Verdana"/>
        <family val="2"/>
      </rPr>
      <t>+3</t>
    </r>
  </si>
  <si>
    <t>St.Nr.  -2</t>
  </si>
  <si>
    <r>
      <rPr>
        <sz val="8.5"/>
        <rFont val="Verdana"/>
        <family val="2"/>
      </rPr>
      <t xml:space="preserve">St.Nr.  </t>
    </r>
    <r>
      <rPr>
        <sz val="9.5"/>
        <rFont val="Verdana"/>
        <family val="2"/>
      </rPr>
      <t>+4</t>
    </r>
  </si>
  <si>
    <t>Zusammenzählen der Abweichungen</t>
  </si>
  <si>
    <t>kleinere von der größeren abziehen</t>
  </si>
  <si>
    <t>Gesamtabweichung</t>
  </si>
  <si>
    <t xml:space="preserve">Gesamtabweichung :10 (tausenstel werden abgeschnitten)  </t>
  </si>
  <si>
    <t>St.Nr.  -1</t>
  </si>
  <si>
    <r>
      <rPr>
        <sz val="8.5"/>
        <rFont val="Verdana"/>
        <family val="2"/>
      </rPr>
      <t>St.Nr.  +5</t>
    </r>
  </si>
  <si>
    <r>
      <t xml:space="preserve">Ist der Durchschnitt </t>
    </r>
    <r>
      <rPr>
        <b/>
        <sz val="14"/>
        <color rgb="FF002060"/>
        <rFont val="Verdana"/>
        <family val="2"/>
      </rPr>
      <t>+</t>
    </r>
    <r>
      <rPr>
        <b/>
        <sz val="10"/>
        <color rgb="FF002060"/>
        <rFont val="Verdana"/>
        <family val="2"/>
      </rPr>
      <t xml:space="preserve"> , wird er zur Hilfszeit dazugezählt</t>
    </r>
  </si>
  <si>
    <r>
      <t xml:space="preserve">Ist der Durchschnitt  </t>
    </r>
    <r>
      <rPr>
        <b/>
        <sz val="14"/>
        <color rgb="FF002060"/>
        <rFont val="Verdana"/>
        <family val="2"/>
      </rPr>
      <t>-</t>
    </r>
    <r>
      <rPr>
        <b/>
        <sz val="10"/>
        <color rgb="FF002060"/>
        <rFont val="Verdana"/>
        <family val="2"/>
      </rPr>
      <t xml:space="preserve"> , wird er von der Hilfszeit abgezogen</t>
    </r>
  </si>
  <si>
    <t>Start Nr.</t>
  </si>
  <si>
    <t>Hilfszeit</t>
  </si>
  <si>
    <r>
      <rPr>
        <b/>
        <sz val="8.5"/>
        <rFont val="Verdana"/>
        <family val="2"/>
      </rPr>
      <t>Durchschnittliche Abweichung</t>
    </r>
    <r>
      <rPr>
        <sz val="8.5"/>
        <rFont val="Verdana"/>
        <family val="2"/>
      </rPr>
      <t xml:space="preserve">
</t>
    </r>
    <r>
      <rPr>
        <b/>
        <sz val="11"/>
        <color rgb="FFFF0000"/>
        <rFont val="Verdana"/>
        <family val="2"/>
      </rPr>
      <t>+ /  -</t>
    </r>
    <r>
      <rPr>
        <sz val="9.5"/>
        <rFont val="Verdana"/>
        <family val="2"/>
      </rPr>
      <t xml:space="preserve">   Sek|z|h</t>
    </r>
  </si>
  <si>
    <r>
      <rPr>
        <b/>
        <sz val="12"/>
        <color rgb="FFFF0000"/>
        <rFont val="Verdana"/>
        <family val="2"/>
      </rPr>
      <t>LAUFZEIT</t>
    </r>
    <r>
      <rPr>
        <b/>
        <sz val="9.5"/>
        <rFont val="Verdana"/>
        <family val="2"/>
      </rPr>
      <t xml:space="preserve">
</t>
    </r>
    <r>
      <rPr>
        <sz val="9.5"/>
        <rFont val="Verdana"/>
        <family val="2"/>
      </rPr>
      <t xml:space="preserve"> Std|Min|Sek|z|</t>
    </r>
    <r>
      <rPr>
        <b/>
        <sz val="8.5"/>
        <rFont val="Verdana"/>
        <family val="2"/>
      </rPr>
      <t>h</t>
    </r>
  </si>
  <si>
    <t xml:space="preserve">             Std|Min|Sek|z|h</t>
  </si>
  <si>
    <t>KR-Ref. Bez. Imst 2020</t>
  </si>
  <si>
    <t>Nr.:</t>
  </si>
  <si>
    <t>Eingabeformat: 00:00,00</t>
  </si>
  <si>
    <r>
      <t xml:space="preserve">Sek z h </t>
    </r>
    <r>
      <rPr>
        <b/>
        <strike/>
        <sz val="10"/>
        <color rgb="FFFF0000"/>
        <rFont val="Verdana"/>
        <family val="2"/>
      </rPr>
      <t>t</t>
    </r>
  </si>
  <si>
    <r>
      <t xml:space="preserve">Sek z h </t>
    </r>
    <r>
      <rPr>
        <b/>
        <i/>
        <strike/>
        <sz val="10"/>
        <color rgb="FFFF0000"/>
        <rFont val="Verdana"/>
        <family val="2"/>
      </rPr>
      <t>t</t>
    </r>
  </si>
  <si>
    <r>
      <t xml:space="preserve">"+" </t>
    </r>
    <r>
      <rPr>
        <i/>
        <sz val="10"/>
        <color rgb="FFFF0000"/>
        <rFont val="Verdana"/>
        <family val="2"/>
      </rPr>
      <t>oder</t>
    </r>
    <r>
      <rPr>
        <b/>
        <i/>
        <sz val="10"/>
        <color rgb="FFFF0000"/>
        <rFont val="Verdana"/>
        <family val="2"/>
      </rPr>
      <t xml:space="preserve"> " - "</t>
    </r>
  </si>
  <si>
    <t xml:space="preserve">KOMMA um 1 STELLE NACH LINKS!! </t>
  </si>
  <si>
    <t>WERT</t>
  </si>
  <si>
    <t xml:space="preserve"> </t>
  </si>
  <si>
    <t>WERT MANUELL eintragen</t>
  </si>
  <si>
    <t>St.Nr.  +5</t>
  </si>
  <si>
    <r>
      <t xml:space="preserve">St.Nr.  </t>
    </r>
    <r>
      <rPr>
        <b/>
        <sz val="12"/>
        <color rgb="FFFF0000"/>
        <rFont val="Verdana"/>
        <family val="2"/>
      </rPr>
      <t>-5</t>
    </r>
  </si>
  <si>
    <t>St.Nr.  +2</t>
  </si>
  <si>
    <t>EINGABEFORMAT:</t>
  </si>
  <si>
    <t>00:00,02</t>
  </si>
  <si>
    <r>
      <t xml:space="preserve">St.Nr.  </t>
    </r>
    <r>
      <rPr>
        <b/>
        <sz val="11"/>
        <color rgb="FF00B0F0"/>
        <rFont val="Verdana"/>
        <family val="2"/>
      </rPr>
      <t>+1</t>
    </r>
  </si>
  <si>
    <t>St.Nr.  +3</t>
  </si>
  <si>
    <t>St.Nr.  +4</t>
  </si>
  <si>
    <t>GEKÜRZTER WERT OHNE Tausendstel</t>
  </si>
  <si>
    <t>Die Tageszeiten sind von der HILFSZEIT zu nehmen!!</t>
  </si>
  <si>
    <t>DIESE Berechnung erfolgt AUTOMATISCH</t>
  </si>
  <si>
    <r>
      <rPr>
        <b/>
        <sz val="9.5"/>
        <rFont val="Verdana"/>
        <family val="2"/>
      </rPr>
      <t>Hilfszeit</t>
    </r>
    <r>
      <rPr>
        <sz val="9.5"/>
        <rFont val="Verdana"/>
        <family val="2"/>
      </rPr>
      <t xml:space="preserve">
                 MM SS  z </t>
    </r>
    <r>
      <rPr>
        <sz val="8.5"/>
        <rFont val="Verdana"/>
        <family val="2"/>
      </rPr>
      <t>h</t>
    </r>
  </si>
  <si>
    <r>
      <rPr>
        <b/>
        <sz val="9.5"/>
        <rFont val="Verdana"/>
        <family val="2"/>
      </rPr>
      <t>Hauptzeit</t>
    </r>
    <r>
      <rPr>
        <sz val="9.5"/>
        <rFont val="Verdana"/>
        <family val="2"/>
      </rPr>
      <t xml:space="preserve">
                  MM SS  z 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</si>
</sst>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hh:mm:ss.00"/>
    <numFmt numFmtId="165" formatCode="mm:ss.00"/>
    <numFmt numFmtId="166" formatCode="s.00"/>
    <numFmt numFmtId="167" formatCode="s.000"/>
    <numFmt numFmtId="168" formatCode="\-s.00"/>
    <numFmt numFmtId="169" formatCode="\-s.000"/>
  </numFmts>
  <fonts count="45" x14ac:knownFonts="1">
    <font>
      <sz val="11"/>
      <color rgb="FF000000"/>
      <name val="Calibri"/>
      <family val="2"/>
    </font>
    <font>
      <b/>
      <sz val="18"/>
      <name val="Arial"/>
      <family val="2"/>
    </font>
    <font>
      <sz val="8.5"/>
      <name val="Verdana"/>
      <family val="2"/>
    </font>
    <font>
      <b/>
      <sz val="12"/>
      <name val="Verdana"/>
      <family val="2"/>
    </font>
    <font>
      <b/>
      <sz val="9.5"/>
      <name val="Verdana"/>
      <family val="2"/>
    </font>
    <font>
      <b/>
      <sz val="25"/>
      <name val="Arial"/>
      <family val="2"/>
    </font>
    <font>
      <b/>
      <sz val="12"/>
      <color rgb="FFFF0000"/>
      <name val="Verdana"/>
      <family val="2"/>
    </font>
    <font>
      <b/>
      <sz val="11"/>
      <color rgb="FFFF0000"/>
      <name val="Verdana"/>
      <family val="2"/>
    </font>
    <font>
      <sz val="9.5"/>
      <name val="Verdana"/>
      <family val="2"/>
    </font>
    <font>
      <sz val="9"/>
      <name val="Verdana"/>
      <family val="2"/>
    </font>
    <font>
      <sz val="11"/>
      <name val="Verdana"/>
      <family val="2"/>
    </font>
    <font>
      <b/>
      <sz val="14"/>
      <name val="Verdana"/>
      <family val="2"/>
    </font>
    <font>
      <i/>
      <sz val="24"/>
      <name val="Arial"/>
      <family val="2"/>
    </font>
    <font>
      <b/>
      <i/>
      <sz val="12"/>
      <color rgb="FFFF0000"/>
      <name val="Verdana"/>
      <family val="2"/>
    </font>
    <font>
      <sz val="18"/>
      <name val="Verdana"/>
      <family val="2"/>
    </font>
    <font>
      <b/>
      <sz val="10"/>
      <color rgb="FF002060"/>
      <name val="Verdana"/>
      <family val="2"/>
    </font>
    <font>
      <b/>
      <sz val="11"/>
      <name val="Verdana"/>
      <family val="2"/>
    </font>
    <font>
      <sz val="20"/>
      <name val="Arial"/>
      <family val="2"/>
    </font>
    <font>
      <sz val="10"/>
      <color rgb="FF002060"/>
      <name val="Verdana"/>
      <family val="2"/>
    </font>
    <font>
      <b/>
      <sz val="14"/>
      <color rgb="FF002060"/>
      <name val="Verdana"/>
      <family val="2"/>
    </font>
    <font>
      <b/>
      <i/>
      <sz val="12"/>
      <name val="Verdana"/>
      <family val="2"/>
    </font>
    <font>
      <b/>
      <sz val="8.5"/>
      <name val="Verdana"/>
      <family val="2"/>
    </font>
    <font>
      <b/>
      <sz val="36"/>
      <name val="Arial"/>
      <family val="2"/>
    </font>
    <font>
      <b/>
      <sz val="10"/>
      <color rgb="FFFF0000"/>
      <name val="Verdana"/>
      <family val="2"/>
    </font>
    <font>
      <b/>
      <sz val="10"/>
      <name val="Verdana"/>
      <family val="2"/>
    </font>
    <font>
      <b/>
      <sz val="14"/>
      <color rgb="FF000000"/>
      <name val="Calibri"/>
      <family val="2"/>
    </font>
    <font>
      <b/>
      <sz val="12"/>
      <color rgb="FF000000"/>
      <name val="Verdana"/>
      <family val="2"/>
    </font>
    <font>
      <sz val="10"/>
      <name val="Verdana"/>
      <family val="2"/>
    </font>
    <font>
      <b/>
      <strike/>
      <sz val="10"/>
      <color rgb="FFFF0000"/>
      <name val="Verdana"/>
      <family val="2"/>
    </font>
    <font>
      <b/>
      <i/>
      <strike/>
      <sz val="10"/>
      <color rgb="FFFF0000"/>
      <name val="Verdana"/>
      <family val="2"/>
    </font>
    <font>
      <b/>
      <sz val="14"/>
      <color rgb="FF000000"/>
      <name val="Calibri Light"/>
      <family val="2"/>
      <scheme val="major"/>
    </font>
    <font>
      <b/>
      <i/>
      <sz val="10"/>
      <color rgb="FFFF0000"/>
      <name val="Verdana"/>
      <family val="2"/>
    </font>
    <font>
      <i/>
      <sz val="10"/>
      <color rgb="FFFF0000"/>
      <name val="Verdana"/>
      <family val="2"/>
    </font>
    <font>
      <b/>
      <i/>
      <sz val="14"/>
      <color rgb="FF000000"/>
      <name val="Calibri Light"/>
      <family val="2"/>
      <scheme val="major"/>
    </font>
    <font>
      <sz val="11"/>
      <color theme="0"/>
      <name val="Calibri"/>
      <family val="2"/>
    </font>
    <font>
      <b/>
      <sz val="9"/>
      <name val="Verdana"/>
      <family val="2"/>
    </font>
    <font>
      <b/>
      <sz val="8"/>
      <name val="Verdana"/>
      <family val="2"/>
    </font>
    <font>
      <b/>
      <i/>
      <sz val="14"/>
      <color rgb="FF000000"/>
      <name val="Calibri"/>
      <family val="2"/>
    </font>
    <font>
      <b/>
      <i/>
      <sz val="14"/>
      <color rgb="FFFF0000"/>
      <name val="Verdana"/>
      <family val="2"/>
    </font>
    <font>
      <b/>
      <sz val="26"/>
      <name val="Arial"/>
      <family val="2"/>
    </font>
    <font>
      <b/>
      <i/>
      <sz val="16"/>
      <color rgb="FF000000"/>
      <name val="Calibri"/>
      <family val="2"/>
    </font>
    <font>
      <b/>
      <sz val="11"/>
      <color rgb="FF00B0F0"/>
      <name val="Verdana"/>
      <family val="2"/>
    </font>
    <font>
      <b/>
      <sz val="14"/>
      <color rgb="FF0070C0"/>
      <name val="Verdana"/>
      <family val="2"/>
    </font>
    <font>
      <b/>
      <sz val="16"/>
      <color rgb="FF0070C0"/>
      <name val="Verdana"/>
      <family val="2"/>
    </font>
    <font>
      <b/>
      <sz val="9.5"/>
      <color rgb="FFFF0000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5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ck">
        <color rgb="FFFF0000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11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165" fontId="6" fillId="0" borderId="2" xfId="0" applyNumberFormat="1" applyFont="1" applyBorder="1" applyAlignment="1">
      <alignment horizontal="right" vertical="center" wrapText="1"/>
    </xf>
    <xf numFmtId="0" fontId="8" fillId="0" borderId="0" xfId="0" applyFont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horizontal="left" vertical="top" wrapText="1"/>
    </xf>
    <xf numFmtId="0" fontId="8" fillId="0" borderId="8" xfId="0" applyFont="1" applyBorder="1" applyAlignment="1">
      <alignment horizontal="center" wrapText="1"/>
    </xf>
    <xf numFmtId="0" fontId="8" fillId="0" borderId="8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right" vertical="top" wrapText="1" indent="6"/>
    </xf>
    <xf numFmtId="1" fontId="10" fillId="0" borderId="14" xfId="0" applyNumberFormat="1" applyFont="1" applyBorder="1" applyAlignment="1">
      <alignment horizontal="right" vertical="center" wrapText="1"/>
    </xf>
    <xf numFmtId="165" fontId="3" fillId="0" borderId="2" xfId="0" applyNumberFormat="1" applyFont="1" applyBorder="1" applyAlignment="1">
      <alignment horizontal="right" vertical="center" wrapText="1"/>
    </xf>
    <xf numFmtId="0" fontId="11" fillId="0" borderId="2" xfId="0" applyFont="1" applyBorder="1" applyAlignment="1">
      <alignment horizontal="center" vertical="center" wrapText="1"/>
    </xf>
    <xf numFmtId="165" fontId="6" fillId="0" borderId="15" xfId="0" applyNumberFormat="1" applyFont="1" applyBorder="1" applyAlignment="1">
      <alignment horizontal="right" vertical="center" wrapText="1"/>
    </xf>
    <xf numFmtId="0" fontId="3" fillId="0" borderId="14" xfId="0" applyFont="1" applyBorder="1" applyAlignment="1">
      <alignment horizontal="right" vertical="center" wrapText="1"/>
    </xf>
    <xf numFmtId="0" fontId="13" fillId="0" borderId="18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165" fontId="6" fillId="0" borderId="3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14" fillId="0" borderId="2" xfId="0" applyFont="1" applyBorder="1" applyAlignment="1">
      <alignment horizontal="center" vertical="center" wrapText="1"/>
    </xf>
    <xf numFmtId="1" fontId="10" fillId="0" borderId="20" xfId="0" applyNumberFormat="1" applyFont="1" applyBorder="1" applyAlignment="1">
      <alignment horizontal="right" vertical="center" wrapText="1"/>
    </xf>
    <xf numFmtId="0" fontId="3" fillId="0" borderId="15" xfId="0" applyFont="1" applyBorder="1" applyAlignment="1">
      <alignment horizontal="right" vertical="center" wrapText="1"/>
    </xf>
    <xf numFmtId="0" fontId="16" fillId="0" borderId="24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6" fillId="0" borderId="2" xfId="0" applyFont="1" applyBorder="1" applyAlignment="1">
      <alignment horizontal="center" vertical="center" wrapText="1"/>
    </xf>
    <xf numFmtId="0" fontId="0" fillId="0" borderId="0" xfId="0" applyAlignment="1">
      <alignment horizontal="left" indent="2"/>
    </xf>
    <xf numFmtId="164" fontId="3" fillId="0" borderId="2" xfId="0" applyNumberFormat="1" applyFont="1" applyBorder="1" applyAlignment="1" applyProtection="1">
      <alignment horizontal="right" vertical="center" wrapText="1"/>
      <protection locked="0"/>
    </xf>
    <xf numFmtId="165" fontId="3" fillId="0" borderId="2" xfId="0" applyNumberFormat="1" applyFont="1" applyBorder="1" applyAlignment="1" applyProtection="1">
      <alignment horizontal="right" vertical="center" wrapText="1"/>
      <protection locked="0"/>
    </xf>
    <xf numFmtId="165" fontId="3" fillId="0" borderId="15" xfId="0" applyNumberFormat="1" applyFont="1" applyBorder="1" applyAlignment="1" applyProtection="1">
      <alignment horizontal="right" vertical="center" wrapText="1"/>
      <protection locked="0"/>
    </xf>
    <xf numFmtId="165" fontId="3" fillId="0" borderId="3" xfId="0" applyNumberFormat="1" applyFont="1" applyBorder="1" applyAlignment="1" applyProtection="1">
      <alignment horizontal="right" vertical="center" wrapText="1"/>
      <protection locked="0"/>
    </xf>
    <xf numFmtId="0" fontId="0" fillId="0" borderId="0" xfId="0" applyProtection="1"/>
    <xf numFmtId="1" fontId="3" fillId="3" borderId="2" xfId="0" applyNumberFormat="1" applyFont="1" applyFill="1" applyBorder="1" applyAlignment="1" applyProtection="1">
      <alignment horizontal="center" vertical="center" wrapText="1"/>
    </xf>
    <xf numFmtId="1" fontId="3" fillId="3" borderId="21" xfId="0" applyNumberFormat="1" applyFont="1" applyFill="1" applyBorder="1" applyAlignment="1" applyProtection="1">
      <alignment horizontal="center" vertical="center" wrapText="1"/>
    </xf>
    <xf numFmtId="0" fontId="25" fillId="0" borderId="27" xfId="0" applyFont="1" applyBorder="1" applyAlignment="1">
      <alignment horizontal="center" vertical="center"/>
    </xf>
    <xf numFmtId="0" fontId="0" fillId="0" borderId="5" xfId="0" applyBorder="1" applyAlignment="1">
      <alignment horizontal="left" vertical="top" wrapText="1"/>
    </xf>
    <xf numFmtId="166" fontId="3" fillId="0" borderId="26" xfId="0" applyNumberFormat="1" applyFont="1" applyBorder="1" applyAlignment="1">
      <alignment horizontal="right" vertical="center"/>
    </xf>
    <xf numFmtId="0" fontId="23" fillId="0" borderId="6" xfId="0" applyFont="1" applyBorder="1" applyAlignment="1">
      <alignment horizontal="center" vertical="center" wrapText="1"/>
    </xf>
    <xf numFmtId="0" fontId="16" fillId="0" borderId="24" xfId="0" applyFont="1" applyBorder="1" applyAlignment="1" applyProtection="1">
      <alignment horizontal="center" vertical="center" wrapText="1"/>
    </xf>
    <xf numFmtId="0" fontId="17" fillId="0" borderId="2" xfId="0" applyFont="1" applyBorder="1" applyAlignment="1" applyProtection="1">
      <alignment horizontal="center" vertical="center" wrapText="1"/>
    </xf>
    <xf numFmtId="0" fontId="16" fillId="0" borderId="20" xfId="0" applyFont="1" applyBorder="1" applyAlignment="1" applyProtection="1">
      <alignment horizontal="center" vertical="center" wrapText="1"/>
    </xf>
    <xf numFmtId="0" fontId="25" fillId="0" borderId="27" xfId="0" applyFont="1" applyBorder="1" applyAlignment="1" applyProtection="1">
      <alignment horizontal="center" vertical="center"/>
    </xf>
    <xf numFmtId="0" fontId="0" fillId="0" borderId="0" xfId="0" applyAlignment="1" applyProtection="1">
      <alignment vertical="top" wrapText="1"/>
    </xf>
    <xf numFmtId="0" fontId="8" fillId="0" borderId="0" xfId="0" applyFont="1" applyAlignment="1" applyProtection="1">
      <alignment vertical="top" wrapText="1"/>
    </xf>
    <xf numFmtId="0" fontId="16" fillId="0" borderId="2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 indent="2"/>
    </xf>
    <xf numFmtId="165" fontId="3" fillId="0" borderId="2" xfId="0" applyNumberFormat="1" applyFont="1" applyBorder="1" applyAlignment="1" applyProtection="1">
      <alignment horizontal="right" vertical="center" wrapText="1"/>
    </xf>
    <xf numFmtId="166" fontId="3" fillId="0" borderId="26" xfId="0" applyNumberFormat="1" applyFont="1" applyBorder="1" applyAlignment="1" applyProtection="1">
      <alignment horizontal="right" vertical="center"/>
    </xf>
    <xf numFmtId="0" fontId="36" fillId="0" borderId="11" xfId="0" applyFont="1" applyBorder="1" applyAlignment="1">
      <alignment wrapText="1"/>
    </xf>
    <xf numFmtId="0" fontId="21" fillId="0" borderId="11" xfId="0" applyFont="1" applyBorder="1" applyAlignment="1">
      <alignment wrapText="1"/>
    </xf>
    <xf numFmtId="164" fontId="3" fillId="0" borderId="3" xfId="0" applyNumberFormat="1" applyFont="1" applyBorder="1" applyAlignment="1" applyProtection="1">
      <alignment horizontal="right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</xf>
    <xf numFmtId="0" fontId="17" fillId="0" borderId="2" xfId="0" applyFont="1" applyBorder="1" applyAlignment="1" applyProtection="1">
      <alignment horizontal="left" vertical="center" wrapText="1"/>
    </xf>
    <xf numFmtId="166" fontId="37" fillId="0" borderId="0" xfId="0" applyNumberFormat="1" applyFont="1"/>
    <xf numFmtId="168" fontId="0" fillId="0" borderId="0" xfId="0" applyNumberFormat="1"/>
    <xf numFmtId="0" fontId="23" fillId="2" borderId="39" xfId="0" applyFont="1" applyFill="1" applyBorder="1" applyAlignment="1">
      <alignment horizontal="left" vertical="center" wrapText="1"/>
    </xf>
    <xf numFmtId="0" fontId="0" fillId="0" borderId="0" xfId="0" applyBorder="1" applyAlignment="1">
      <alignment vertical="top" wrapText="1"/>
    </xf>
    <xf numFmtId="0" fontId="0" fillId="0" borderId="5" xfId="0" applyBorder="1"/>
    <xf numFmtId="0" fontId="8" fillId="0" borderId="9" xfId="0" applyFont="1" applyBorder="1" applyAlignment="1">
      <alignment horizontal="center" vertical="top" wrapText="1"/>
    </xf>
    <xf numFmtId="0" fontId="25" fillId="0" borderId="16" xfId="0" applyFont="1" applyBorder="1" applyAlignment="1" applyProtection="1">
      <alignment horizontal="right" vertical="center"/>
    </xf>
    <xf numFmtId="0" fontId="25" fillId="0" borderId="25" xfId="0" applyFont="1" applyBorder="1" applyAlignment="1" applyProtection="1">
      <alignment horizontal="right" vertical="center"/>
    </xf>
    <xf numFmtId="0" fontId="25" fillId="0" borderId="17" xfId="0" applyFont="1" applyBorder="1" applyAlignment="1" applyProtection="1">
      <alignment horizontal="right" vertical="center"/>
    </xf>
    <xf numFmtId="49" fontId="40" fillId="9" borderId="16" xfId="0" applyNumberFormat="1" applyFont="1" applyFill="1" applyBorder="1" applyAlignment="1" applyProtection="1">
      <alignment horizontal="center" vertical="center"/>
    </xf>
    <xf numFmtId="49" fontId="40" fillId="9" borderId="25" xfId="0" applyNumberFormat="1" applyFont="1" applyFill="1" applyBorder="1" applyAlignment="1" applyProtection="1">
      <alignment horizontal="center" vertical="center"/>
    </xf>
    <xf numFmtId="49" fontId="40" fillId="9" borderId="17" xfId="0" applyNumberFormat="1" applyFont="1" applyFill="1" applyBorder="1" applyAlignment="1" applyProtection="1">
      <alignment horizontal="center" vertical="center"/>
    </xf>
    <xf numFmtId="0" fontId="42" fillId="0" borderId="31" xfId="0" applyFont="1" applyBorder="1" applyAlignment="1">
      <alignment horizontal="center" vertical="top" wrapText="1"/>
    </xf>
    <xf numFmtId="0" fontId="42" fillId="0" borderId="42" xfId="0" applyFont="1" applyBorder="1" applyAlignment="1">
      <alignment horizontal="center" vertical="top" wrapText="1"/>
    </xf>
    <xf numFmtId="0" fontId="42" fillId="0" borderId="33" xfId="0" applyFont="1" applyBorder="1" applyAlignment="1">
      <alignment horizontal="center" vertical="top" wrapText="1"/>
    </xf>
    <xf numFmtId="0" fontId="42" fillId="0" borderId="43" xfId="0" applyFont="1" applyBorder="1" applyAlignment="1">
      <alignment horizontal="center" vertical="top" wrapText="1"/>
    </xf>
    <xf numFmtId="0" fontId="42" fillId="0" borderId="41" xfId="0" applyFont="1" applyBorder="1" applyAlignment="1">
      <alignment horizontal="center" vertical="top" wrapText="1"/>
    </xf>
    <xf numFmtId="0" fontId="42" fillId="0" borderId="40" xfId="0" applyFont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4" fillId="10" borderId="31" xfId="0" applyFont="1" applyFill="1" applyBorder="1" applyAlignment="1">
      <alignment horizontal="center" vertical="center" wrapText="1"/>
    </xf>
    <xf numFmtId="0" fontId="44" fillId="10" borderId="32" xfId="0" applyFont="1" applyFill="1" applyBorder="1" applyAlignment="1">
      <alignment horizontal="center" vertical="center" wrapText="1"/>
    </xf>
    <xf numFmtId="0" fontId="44" fillId="10" borderId="42" xfId="0" applyFont="1" applyFill="1" applyBorder="1" applyAlignment="1">
      <alignment horizontal="center" vertical="center" wrapText="1"/>
    </xf>
    <xf numFmtId="0" fontId="44" fillId="10" borderId="33" xfId="0" applyFont="1" applyFill="1" applyBorder="1" applyAlignment="1">
      <alignment horizontal="center" vertical="center" wrapText="1"/>
    </xf>
    <xf numFmtId="0" fontId="44" fillId="10" borderId="0" xfId="0" applyFont="1" applyFill="1" applyBorder="1" applyAlignment="1">
      <alignment horizontal="center" vertical="center" wrapText="1"/>
    </xf>
    <xf numFmtId="0" fontId="44" fillId="10" borderId="43" xfId="0" applyFont="1" applyFill="1" applyBorder="1" applyAlignment="1">
      <alignment horizontal="center" vertical="center" wrapText="1"/>
    </xf>
    <xf numFmtId="0" fontId="44" fillId="10" borderId="41" xfId="0" applyFont="1" applyFill="1" applyBorder="1" applyAlignment="1">
      <alignment horizontal="center" vertical="center" wrapText="1"/>
    </xf>
    <xf numFmtId="0" fontId="44" fillId="10" borderId="44" xfId="0" applyFont="1" applyFill="1" applyBorder="1" applyAlignment="1">
      <alignment horizontal="center" vertical="center" wrapText="1"/>
    </xf>
    <xf numFmtId="0" fontId="44" fillId="10" borderId="40" xfId="0" applyFont="1" applyFill="1" applyBorder="1" applyAlignment="1">
      <alignment horizontal="center" vertical="center" wrapText="1"/>
    </xf>
    <xf numFmtId="0" fontId="35" fillId="6" borderId="16" xfId="0" applyFont="1" applyFill="1" applyBorder="1" applyAlignment="1">
      <alignment horizontal="left" vertical="center" wrapText="1"/>
    </xf>
    <xf numFmtId="0" fontId="35" fillId="6" borderId="17" xfId="0" applyFont="1" applyFill="1" applyBorder="1" applyAlignment="1">
      <alignment horizontal="left" vertical="center" wrapText="1"/>
    </xf>
    <xf numFmtId="0" fontId="23" fillId="2" borderId="16" xfId="0" applyFont="1" applyFill="1" applyBorder="1" applyAlignment="1">
      <alignment horizontal="center" vertical="center" wrapText="1"/>
    </xf>
    <xf numFmtId="0" fontId="23" fillId="2" borderId="17" xfId="0" applyFont="1" applyFill="1" applyBorder="1" applyAlignment="1">
      <alignment horizontal="center" vertical="center" wrapText="1"/>
    </xf>
    <xf numFmtId="167" fontId="26" fillId="0" borderId="16" xfId="0" applyNumberFormat="1" applyFont="1" applyBorder="1" applyAlignment="1" applyProtection="1">
      <alignment horizontal="right" vertical="center"/>
    </xf>
    <xf numFmtId="167" fontId="26" fillId="0" borderId="25" xfId="0" applyNumberFormat="1" applyFont="1" applyBorder="1" applyAlignment="1" applyProtection="1">
      <alignment horizontal="right" vertical="center"/>
    </xf>
    <xf numFmtId="167" fontId="26" fillId="0" borderId="17" xfId="0" applyNumberFormat="1" applyFont="1" applyBorder="1" applyAlignment="1" applyProtection="1">
      <alignment horizontal="right" vertical="center"/>
    </xf>
    <xf numFmtId="167" fontId="24" fillId="0" borderId="16" xfId="0" applyNumberFormat="1" applyFont="1" applyBorder="1" applyAlignment="1" applyProtection="1">
      <alignment horizontal="center" vertical="center" wrapText="1"/>
    </xf>
    <xf numFmtId="167" fontId="24" fillId="0" borderId="25" xfId="0" applyNumberFormat="1" applyFont="1" applyBorder="1" applyAlignment="1" applyProtection="1">
      <alignment horizontal="center" vertical="center" wrapText="1"/>
    </xf>
    <xf numFmtId="167" fontId="24" fillId="0" borderId="38" xfId="0" applyNumberFormat="1" applyFont="1" applyBorder="1" applyAlignment="1" applyProtection="1">
      <alignment horizontal="center" vertical="center" wrapText="1"/>
    </xf>
    <xf numFmtId="1" fontId="12" fillId="8" borderId="2" xfId="0" applyNumberFormat="1" applyFont="1" applyFill="1" applyBorder="1" applyAlignment="1" applyProtection="1">
      <alignment horizontal="center" vertical="center" wrapText="1"/>
      <protection locked="0"/>
    </xf>
    <xf numFmtId="1" fontId="12" fillId="11" borderId="2" xfId="0" applyNumberFormat="1" applyFont="1" applyFill="1" applyBorder="1" applyAlignment="1" applyProtection="1">
      <alignment horizontal="center" vertical="center" wrapText="1"/>
      <protection locked="0"/>
    </xf>
    <xf numFmtId="166" fontId="3" fillId="0" borderId="2" xfId="0" applyNumberFormat="1" applyFont="1" applyBorder="1" applyAlignment="1">
      <alignment horizontal="right" vertical="center" wrapText="1"/>
    </xf>
    <xf numFmtId="168" fontId="3" fillId="0" borderId="26" xfId="0" applyNumberFormat="1" applyFont="1" applyBorder="1" applyAlignment="1">
      <alignment horizontal="right" vertical="center" wrapText="1"/>
    </xf>
    <xf numFmtId="168" fontId="3" fillId="0" borderId="6" xfId="0" applyNumberFormat="1" applyFont="1" applyBorder="1" applyAlignment="1">
      <alignment horizontal="right" vertical="center" wrapText="1"/>
    </xf>
    <xf numFmtId="168" fontId="3" fillId="0" borderId="28" xfId="0" applyNumberFormat="1" applyFont="1" applyBorder="1" applyAlignment="1">
      <alignment horizontal="right" vertical="center" wrapText="1"/>
    </xf>
    <xf numFmtId="0" fontId="9" fillId="0" borderId="6" xfId="0" applyFont="1" applyBorder="1" applyAlignment="1">
      <alignment horizontal="left" wrapText="1"/>
    </xf>
    <xf numFmtId="0" fontId="0" fillId="0" borderId="6" xfId="0" applyBorder="1" applyAlignment="1">
      <alignment horizontal="left" vertical="top" wrapText="1"/>
    </xf>
    <xf numFmtId="0" fontId="24" fillId="0" borderId="5" xfId="0" applyFont="1" applyBorder="1" applyAlignment="1">
      <alignment horizontal="center" wrapText="1"/>
    </xf>
    <xf numFmtId="0" fontId="24" fillId="0" borderId="11" xfId="0" applyFont="1" applyBorder="1" applyAlignment="1">
      <alignment horizontal="center" wrapText="1"/>
    </xf>
    <xf numFmtId="0" fontId="4" fillId="0" borderId="2" xfId="0" applyFont="1" applyBorder="1" applyAlignment="1" applyProtection="1">
      <alignment horizontal="left" wrapText="1" indent="10"/>
    </xf>
    <xf numFmtId="0" fontId="4" fillId="0" borderId="15" xfId="0" applyFont="1" applyBorder="1" applyAlignment="1" applyProtection="1">
      <alignment horizontal="left" wrapText="1" indent="10"/>
    </xf>
    <xf numFmtId="1" fontId="22" fillId="2" borderId="2" xfId="0" applyNumberFormat="1" applyFont="1" applyFill="1" applyBorder="1" applyAlignment="1" applyProtection="1">
      <alignment horizontal="center" vertical="center" wrapText="1"/>
      <protection locked="0"/>
    </xf>
    <xf numFmtId="165" fontId="43" fillId="0" borderId="16" xfId="0" applyNumberFormat="1" applyFont="1" applyBorder="1" applyAlignment="1" applyProtection="1">
      <alignment horizontal="right" vertical="center" wrapText="1"/>
    </xf>
    <xf numFmtId="165" fontId="43" fillId="0" borderId="25" xfId="0" applyNumberFormat="1" applyFont="1" applyBorder="1" applyAlignment="1" applyProtection="1">
      <alignment horizontal="right" vertical="center" wrapText="1"/>
    </xf>
    <xf numFmtId="165" fontId="43" fillId="0" borderId="17" xfId="0" applyNumberFormat="1" applyFont="1" applyBorder="1" applyAlignment="1" applyProtection="1">
      <alignment horizontal="right" vertical="center" wrapText="1"/>
    </xf>
    <xf numFmtId="166" fontId="34" fillId="0" borderId="31" xfId="0" applyNumberFormat="1" applyFont="1" applyBorder="1" applyAlignment="1">
      <alignment horizontal="center"/>
    </xf>
    <xf numFmtId="166" fontId="34" fillId="0" borderId="32" xfId="0" applyNumberFormat="1" applyFont="1" applyBorder="1" applyAlignment="1">
      <alignment horizontal="center"/>
    </xf>
    <xf numFmtId="0" fontId="24" fillId="0" borderId="6" xfId="0" applyFont="1" applyBorder="1" applyAlignment="1">
      <alignment horizont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25" xfId="0" applyFont="1" applyBorder="1" applyAlignment="1">
      <alignment horizontal="left" vertical="center" wrapText="1"/>
    </xf>
    <xf numFmtId="0" fontId="15" fillId="0" borderId="40" xfId="0" applyFont="1" applyBorder="1" applyAlignment="1">
      <alignment horizontal="left" vertical="center" wrapText="1"/>
    </xf>
    <xf numFmtId="168" fontId="33" fillId="7" borderId="16" xfId="0" applyNumberFormat="1" applyFont="1" applyFill="1" applyBorder="1" applyAlignment="1" applyProtection="1">
      <alignment horizontal="center"/>
      <protection locked="0"/>
    </xf>
    <xf numFmtId="168" fontId="33" fillId="7" borderId="25" xfId="0" applyNumberFormat="1" applyFont="1" applyFill="1" applyBorder="1" applyAlignment="1" applyProtection="1">
      <alignment horizontal="center"/>
      <protection locked="0"/>
    </xf>
    <xf numFmtId="168" fontId="33" fillId="7" borderId="17" xfId="0" applyNumberFormat="1" applyFont="1" applyFill="1" applyBorder="1" applyAlignment="1" applyProtection="1">
      <alignment horizontal="center"/>
      <protection locked="0"/>
    </xf>
    <xf numFmtId="0" fontId="25" fillId="9" borderId="16" xfId="0" applyFont="1" applyFill="1" applyBorder="1" applyAlignment="1">
      <alignment horizontal="center" vertical="center"/>
    </xf>
    <xf numFmtId="0" fontId="25" fillId="9" borderId="25" xfId="0" applyFont="1" applyFill="1" applyBorder="1" applyAlignment="1">
      <alignment horizontal="center" vertical="center"/>
    </xf>
    <xf numFmtId="0" fontId="25" fillId="9" borderId="17" xfId="0" applyFont="1" applyFill="1" applyBorder="1" applyAlignment="1">
      <alignment horizontal="center" vertical="center"/>
    </xf>
    <xf numFmtId="0" fontId="4" fillId="0" borderId="0" xfId="0" applyFont="1" applyAlignment="1">
      <alignment horizontal="left" wrapText="1" indent="1"/>
    </xf>
    <xf numFmtId="0" fontId="15" fillId="0" borderId="18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166" fontId="3" fillId="8" borderId="2" xfId="0" applyNumberFormat="1" applyFont="1" applyFill="1" applyBorder="1" applyAlignment="1" applyProtection="1">
      <alignment horizontal="right" vertical="center" wrapText="1"/>
    </xf>
    <xf numFmtId="166" fontId="3" fillId="7" borderId="26" xfId="0" applyNumberFormat="1" applyFont="1" applyFill="1" applyBorder="1" applyAlignment="1" applyProtection="1">
      <alignment horizontal="right" vertical="center" wrapText="1"/>
    </xf>
    <xf numFmtId="166" fontId="3" fillId="7" borderId="6" xfId="0" applyNumberFormat="1" applyFont="1" applyFill="1" applyBorder="1" applyAlignment="1" applyProtection="1">
      <alignment horizontal="right" vertical="center" wrapText="1"/>
    </xf>
    <xf numFmtId="166" fontId="3" fillId="7" borderId="28" xfId="0" applyNumberFormat="1" applyFont="1" applyFill="1" applyBorder="1" applyAlignment="1" applyProtection="1">
      <alignment horizontal="right" vertical="center" wrapText="1"/>
    </xf>
    <xf numFmtId="166" fontId="3" fillId="0" borderId="21" xfId="0" applyNumberFormat="1" applyFont="1" applyBorder="1" applyAlignment="1" applyProtection="1">
      <alignment horizontal="right" vertical="center" wrapText="1"/>
    </xf>
    <xf numFmtId="0" fontId="18" fillId="0" borderId="36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166" fontId="3" fillId="0" borderId="2" xfId="0" applyNumberFormat="1" applyFont="1" applyBorder="1" applyAlignment="1" applyProtection="1">
      <alignment horizontal="right" vertical="center" wrapText="1"/>
    </xf>
    <xf numFmtId="1" fontId="12" fillId="8" borderId="15" xfId="0" applyNumberFormat="1" applyFont="1" applyFill="1" applyBorder="1" applyAlignment="1" applyProtection="1">
      <alignment horizontal="center" vertical="center" wrapText="1"/>
      <protection locked="0"/>
    </xf>
    <xf numFmtId="1" fontId="12" fillId="8" borderId="3" xfId="0" applyNumberFormat="1" applyFont="1" applyFill="1" applyBorder="1" applyAlignment="1" applyProtection="1">
      <alignment horizontal="center" vertical="center" wrapText="1"/>
      <protection locked="0"/>
    </xf>
    <xf numFmtId="0" fontId="38" fillId="0" borderId="16" xfId="0" applyFont="1" applyBorder="1" applyAlignment="1">
      <alignment horizontal="center" vertical="center" wrapText="1"/>
    </xf>
    <xf numFmtId="0" fontId="38" fillId="0" borderId="17" xfId="0" applyFont="1" applyBorder="1" applyAlignment="1">
      <alignment horizontal="center" vertical="center" wrapText="1"/>
    </xf>
    <xf numFmtId="1" fontId="39" fillId="2" borderId="2" xfId="0" applyNumberFormat="1" applyFont="1" applyFill="1" applyBorder="1" applyAlignment="1" applyProtection="1">
      <alignment horizontal="left" vertical="center" wrapText="1" indent="1"/>
      <protection locked="0"/>
    </xf>
    <xf numFmtId="1" fontId="39" fillId="2" borderId="15" xfId="0" applyNumberFormat="1" applyFont="1" applyFill="1" applyBorder="1" applyAlignment="1" applyProtection="1">
      <alignment horizontal="left" vertical="center" wrapText="1" indent="1"/>
      <protection locked="0"/>
    </xf>
    <xf numFmtId="0" fontId="27" fillId="0" borderId="16" xfId="0" applyFont="1" applyBorder="1" applyAlignment="1" applyProtection="1">
      <alignment horizontal="center" vertical="center" wrapText="1"/>
    </xf>
    <xf numFmtId="0" fontId="27" fillId="0" borderId="25" xfId="0" applyFont="1" applyBorder="1" applyAlignment="1" applyProtection="1">
      <alignment horizontal="center" vertical="center" wrapText="1"/>
    </xf>
    <xf numFmtId="0" fontId="27" fillId="0" borderId="17" xfId="0" applyFont="1" applyBorder="1" applyAlignment="1" applyProtection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166" fontId="33" fillId="8" borderId="25" xfId="0" applyNumberFormat="1" applyFont="1" applyFill="1" applyBorder="1" applyAlignment="1" applyProtection="1">
      <alignment horizontal="center"/>
      <protection locked="0"/>
    </xf>
    <xf numFmtId="166" fontId="33" fillId="8" borderId="17" xfId="0" applyNumberFormat="1" applyFont="1" applyFill="1" applyBorder="1" applyAlignment="1" applyProtection="1">
      <alignment horizontal="center"/>
      <protection locked="0"/>
    </xf>
    <xf numFmtId="0" fontId="15" fillId="0" borderId="37" xfId="0" applyFont="1" applyBorder="1" applyAlignment="1">
      <alignment vertical="center" wrapText="1"/>
    </xf>
    <xf numFmtId="0" fontId="15" fillId="0" borderId="11" xfId="0" applyFont="1" applyBorder="1" applyAlignment="1">
      <alignment vertical="center" wrapText="1"/>
    </xf>
    <xf numFmtId="0" fontId="20" fillId="0" borderId="2" xfId="0" applyFont="1" applyBorder="1" applyAlignment="1">
      <alignment horizontal="right" vertical="center" wrapText="1"/>
    </xf>
    <xf numFmtId="0" fontId="2" fillId="0" borderId="2" xfId="0" applyFont="1" applyBorder="1" applyAlignment="1" applyProtection="1">
      <alignment horizontal="right" wrapText="1"/>
    </xf>
    <xf numFmtId="0" fontId="31" fillId="0" borderId="34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/>
    </xf>
    <xf numFmtId="0" fontId="15" fillId="2" borderId="25" xfId="0" applyFont="1" applyFill="1" applyBorder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 indent="1"/>
    </xf>
    <xf numFmtId="0" fontId="8" fillId="0" borderId="8" xfId="0" applyFont="1" applyBorder="1" applyAlignment="1">
      <alignment horizontal="left" vertical="top" wrapText="1" indent="2"/>
    </xf>
    <xf numFmtId="0" fontId="8" fillId="0" borderId="10" xfId="0" applyFont="1" applyBorder="1" applyAlignment="1">
      <alignment horizontal="left" vertical="top" wrapText="1" indent="2"/>
    </xf>
    <xf numFmtId="168" fontId="3" fillId="0" borderId="26" xfId="0" applyNumberFormat="1" applyFont="1" applyBorder="1" applyAlignment="1" applyProtection="1">
      <alignment horizontal="right" vertical="center" wrapText="1"/>
    </xf>
    <xf numFmtId="168" fontId="3" fillId="0" borderId="6" xfId="0" applyNumberFormat="1" applyFont="1" applyBorder="1" applyAlignment="1" applyProtection="1">
      <alignment horizontal="right" vertical="center" wrapText="1"/>
    </xf>
    <xf numFmtId="168" fontId="3" fillId="0" borderId="28" xfId="0" applyNumberFormat="1" applyFont="1" applyBorder="1" applyAlignment="1" applyProtection="1">
      <alignment horizontal="right" vertical="center" wrapText="1"/>
    </xf>
    <xf numFmtId="165" fontId="3" fillId="0" borderId="26" xfId="0" applyNumberFormat="1" applyFont="1" applyBorder="1" applyAlignment="1">
      <alignment horizontal="right" vertical="center" wrapText="1"/>
    </xf>
    <xf numFmtId="165" fontId="3" fillId="0" borderId="6" xfId="0" applyNumberFormat="1" applyFont="1" applyBorder="1" applyAlignment="1">
      <alignment horizontal="right" vertical="center" wrapText="1"/>
    </xf>
    <xf numFmtId="165" fontId="3" fillId="0" borderId="28" xfId="0" applyNumberFormat="1" applyFont="1" applyBorder="1" applyAlignment="1">
      <alignment horizontal="right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center" vertical="center" wrapText="1"/>
    </xf>
    <xf numFmtId="1" fontId="12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8" xfId="0" applyFont="1" applyBorder="1" applyAlignment="1">
      <alignment vertical="center" wrapText="1"/>
    </xf>
    <xf numFmtId="0" fontId="15" fillId="0" borderId="6" xfId="0" applyFont="1" applyBorder="1" applyAlignment="1">
      <alignment vertical="center" wrapText="1"/>
    </xf>
    <xf numFmtId="0" fontId="2" fillId="0" borderId="2" xfId="0" applyFont="1" applyBorder="1" applyAlignment="1">
      <alignment horizontal="right" wrapText="1"/>
    </xf>
    <xf numFmtId="0" fontId="4" fillId="0" borderId="2" xfId="0" applyFont="1" applyBorder="1" applyAlignment="1">
      <alignment horizontal="left" wrapText="1" indent="10"/>
    </xf>
    <xf numFmtId="0" fontId="0" fillId="0" borderId="5" xfId="0" applyBorder="1" applyAlignment="1">
      <alignment horizontal="left" vertical="top" wrapText="1"/>
    </xf>
    <xf numFmtId="167" fontId="26" fillId="0" borderId="16" xfId="0" applyNumberFormat="1" applyFont="1" applyBorder="1" applyAlignment="1">
      <alignment horizontal="right" vertical="center"/>
    </xf>
    <xf numFmtId="167" fontId="26" fillId="0" borderId="25" xfId="0" applyNumberFormat="1" applyFont="1" applyBorder="1" applyAlignment="1">
      <alignment horizontal="right" vertical="center"/>
    </xf>
    <xf numFmtId="167" fontId="26" fillId="0" borderId="17" xfId="0" applyNumberFormat="1" applyFont="1" applyBorder="1" applyAlignment="1">
      <alignment horizontal="right" vertical="center"/>
    </xf>
    <xf numFmtId="169" fontId="24" fillId="0" borderId="16" xfId="0" applyNumberFormat="1" applyFont="1" applyBorder="1" applyAlignment="1">
      <alignment horizontal="center" vertical="center" wrapText="1"/>
    </xf>
    <xf numFmtId="169" fontId="24" fillId="0" borderId="25" xfId="0" applyNumberFormat="1" applyFont="1" applyBorder="1" applyAlignment="1">
      <alignment horizontal="center" vertical="center" wrapText="1"/>
    </xf>
    <xf numFmtId="0" fontId="31" fillId="0" borderId="29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wrapText="1"/>
    </xf>
    <xf numFmtId="0" fontId="15" fillId="0" borderId="18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166" fontId="30" fillId="4" borderId="16" xfId="0" applyNumberFormat="1" applyFont="1" applyFill="1" applyBorder="1" applyAlignment="1">
      <alignment horizontal="center"/>
    </xf>
    <xf numFmtId="166" fontId="30" fillId="4" borderId="25" xfId="0" applyNumberFormat="1" applyFont="1" applyFill="1" applyBorder="1" applyAlignment="1">
      <alignment horizontal="center"/>
    </xf>
    <xf numFmtId="166" fontId="30" fillId="4" borderId="17" xfId="0" applyNumberFormat="1" applyFont="1" applyFill="1" applyBorder="1" applyAlignment="1">
      <alignment horizontal="center"/>
    </xf>
    <xf numFmtId="168" fontId="30" fillId="5" borderId="16" xfId="0" applyNumberFormat="1" applyFont="1" applyFill="1" applyBorder="1" applyAlignment="1">
      <alignment horizontal="center"/>
    </xf>
    <xf numFmtId="168" fontId="30" fillId="5" borderId="25" xfId="0" applyNumberFormat="1" applyFont="1" applyFill="1" applyBorder="1" applyAlignment="1">
      <alignment horizontal="center"/>
    </xf>
    <xf numFmtId="168" fontId="30" fillId="5" borderId="17" xfId="0" applyNumberFormat="1" applyFont="1" applyFill="1" applyBorder="1" applyAlignment="1">
      <alignment horizontal="center"/>
    </xf>
    <xf numFmtId="166" fontId="3" fillId="0" borderId="21" xfId="0" applyNumberFormat="1" applyFont="1" applyBorder="1" applyAlignment="1">
      <alignment horizontal="righ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1" fontId="12" fillId="3" borderId="15" xfId="0" applyNumberFormat="1" applyFont="1" applyFill="1" applyBorder="1" applyAlignment="1" applyProtection="1">
      <alignment horizontal="center" vertical="center" wrapText="1"/>
      <protection locked="0"/>
    </xf>
    <xf numFmtId="1" fontId="12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1" fontId="5" fillId="2" borderId="2" xfId="0" applyNumberFormat="1" applyFont="1" applyFill="1" applyBorder="1" applyAlignment="1" applyProtection="1">
      <alignment horizontal="left" vertical="center" wrapText="1" indent="1"/>
      <protection locked="0"/>
    </xf>
    <xf numFmtId="0" fontId="7" fillId="0" borderId="2" xfId="0" applyFont="1" applyBorder="1" applyAlignment="1">
      <alignment horizontal="right" vertical="center" wrapText="1" indent="3"/>
    </xf>
    <xf numFmtId="0" fontId="9" fillId="0" borderId="5" xfId="0" applyFont="1" applyBorder="1" applyAlignment="1">
      <alignment horizontal="left" wrapText="1"/>
    </xf>
    <xf numFmtId="0" fontId="9" fillId="0" borderId="11" xfId="0" applyFont="1" applyBorder="1" applyAlignment="1">
      <alignment horizontal="left" wrapText="1"/>
    </xf>
    <xf numFmtId="0" fontId="0" fillId="0" borderId="12" xfId="0" applyBorder="1" applyAlignment="1">
      <alignment horizontal="left" vertical="top" wrapText="1"/>
    </xf>
    <xf numFmtId="1" fontId="22" fillId="2" borderId="2" xfId="0" applyNumberFormat="1" applyFont="1" applyFill="1" applyBorder="1" applyAlignment="1" applyProtection="1">
      <alignment horizontal="center"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1238250</xdr:colOff>
      <xdr:row>21</xdr:row>
      <xdr:rowOff>80530</xdr:rowOff>
    </xdr:from>
    <xdr:to>
      <xdr:col>11</xdr:col>
      <xdr:colOff>1619250</xdr:colOff>
      <xdr:row>21</xdr:row>
      <xdr:rowOff>227734</xdr:rowOff>
    </xdr:to>
    <xdr:sp macro="" textlink="">
      <xdr:nvSpPr>
        <xdr:cNvPr id="4" name="Pfeil: nach rechts 3">
          <a:extLst>
            <a:ext uri="{FF2B5EF4-FFF2-40B4-BE49-F238E27FC236}">
              <a16:creationId xmlns:a16="http://schemas.microsoft.com/office/drawing/2014/main" id="{EB5B0236-2C6D-430C-91BC-A38DA23C0C50}"/>
            </a:ext>
          </a:extLst>
        </xdr:cNvPr>
        <xdr:cNvSpPr/>
      </xdr:nvSpPr>
      <xdr:spPr>
        <a:xfrm>
          <a:off x="9267825" y="5176405"/>
          <a:ext cx="381000" cy="14720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AT" sz="1100"/>
        </a:p>
      </xdr:txBody>
    </xdr:sp>
    <xdr:clientData/>
  </xdr:twoCellAnchor>
  <xdr:twoCellAnchor>
    <xdr:from>
      <xdr:col>11</xdr:col>
      <xdr:colOff>742949</xdr:colOff>
      <xdr:row>18</xdr:row>
      <xdr:rowOff>9525</xdr:rowOff>
    </xdr:from>
    <xdr:to>
      <xdr:col>11</xdr:col>
      <xdr:colOff>1647824</xdr:colOff>
      <xdr:row>18</xdr:row>
      <xdr:rowOff>223404</xdr:rowOff>
    </xdr:to>
    <xdr:sp macro="" textlink="">
      <xdr:nvSpPr>
        <xdr:cNvPr id="5" name="Pfeil: nach rechts 4">
          <a:extLst>
            <a:ext uri="{FF2B5EF4-FFF2-40B4-BE49-F238E27FC236}">
              <a16:creationId xmlns:a16="http://schemas.microsoft.com/office/drawing/2014/main" id="{D8525011-EC7D-4D24-BA9F-5366DF987CF0}"/>
            </a:ext>
          </a:extLst>
        </xdr:cNvPr>
        <xdr:cNvSpPr/>
      </xdr:nvSpPr>
      <xdr:spPr>
        <a:xfrm>
          <a:off x="8696324" y="4419600"/>
          <a:ext cx="904875" cy="213879"/>
        </a:xfrm>
        <a:prstGeom prst="rightArrow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AT" sz="1100"/>
        </a:p>
      </xdr:txBody>
    </xdr:sp>
    <xdr:clientData/>
  </xdr:twoCellAnchor>
  <xdr:twoCellAnchor>
    <xdr:from>
      <xdr:col>20</xdr:col>
      <xdr:colOff>0</xdr:colOff>
      <xdr:row>18</xdr:row>
      <xdr:rowOff>0</xdr:rowOff>
    </xdr:from>
    <xdr:to>
      <xdr:col>21</xdr:col>
      <xdr:colOff>295275</xdr:colOff>
      <xdr:row>18</xdr:row>
      <xdr:rowOff>213879</xdr:rowOff>
    </xdr:to>
    <xdr:sp macro="" textlink="">
      <xdr:nvSpPr>
        <xdr:cNvPr id="7" name="Pfeil: nach rechts 6">
          <a:extLst>
            <a:ext uri="{FF2B5EF4-FFF2-40B4-BE49-F238E27FC236}">
              <a16:creationId xmlns:a16="http://schemas.microsoft.com/office/drawing/2014/main" id="{749372C7-AA8A-41E9-9BB7-1A4B2C57AEAD}"/>
            </a:ext>
          </a:extLst>
        </xdr:cNvPr>
        <xdr:cNvSpPr/>
      </xdr:nvSpPr>
      <xdr:spPr>
        <a:xfrm rot="10800000">
          <a:off x="11696700" y="4410075"/>
          <a:ext cx="904875" cy="213879"/>
        </a:xfrm>
        <a:prstGeom prst="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AT" sz="1100"/>
        </a:p>
      </xdr:txBody>
    </xdr:sp>
    <xdr:clientData/>
  </xdr:twoCellAnchor>
  <xdr:twoCellAnchor>
    <xdr:from>
      <xdr:col>20</xdr:col>
      <xdr:colOff>19050</xdr:colOff>
      <xdr:row>21</xdr:row>
      <xdr:rowOff>66675</xdr:rowOff>
    </xdr:from>
    <xdr:to>
      <xdr:col>20</xdr:col>
      <xdr:colOff>333375</xdr:colOff>
      <xdr:row>21</xdr:row>
      <xdr:rowOff>209550</xdr:rowOff>
    </xdr:to>
    <xdr:sp macro="" textlink="">
      <xdr:nvSpPr>
        <xdr:cNvPr id="9" name="Pfeil: nach rechts 8">
          <a:extLst>
            <a:ext uri="{FF2B5EF4-FFF2-40B4-BE49-F238E27FC236}">
              <a16:creationId xmlns:a16="http://schemas.microsoft.com/office/drawing/2014/main" id="{4A971884-8437-4233-AAEE-B988681071AE}"/>
            </a:ext>
          </a:extLst>
        </xdr:cNvPr>
        <xdr:cNvSpPr/>
      </xdr:nvSpPr>
      <xdr:spPr>
        <a:xfrm rot="10800000">
          <a:off x="11715750" y="5162550"/>
          <a:ext cx="314325" cy="142875"/>
        </a:xfrm>
        <a:prstGeom prst="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AT" sz="1100"/>
        </a:p>
      </xdr:txBody>
    </xdr:sp>
    <xdr:clientData/>
  </xdr:twoCellAnchor>
  <xdr:twoCellAnchor>
    <xdr:from>
      <xdr:col>4</xdr:col>
      <xdr:colOff>19049</xdr:colOff>
      <xdr:row>4</xdr:row>
      <xdr:rowOff>19049</xdr:rowOff>
    </xdr:from>
    <xdr:to>
      <xdr:col>4</xdr:col>
      <xdr:colOff>600074</xdr:colOff>
      <xdr:row>4</xdr:row>
      <xdr:rowOff>180974</xdr:rowOff>
    </xdr:to>
    <xdr:sp macro="" textlink="">
      <xdr:nvSpPr>
        <xdr:cNvPr id="13" name="Pfeil: nach rechts 12">
          <a:extLst>
            <a:ext uri="{FF2B5EF4-FFF2-40B4-BE49-F238E27FC236}">
              <a16:creationId xmlns:a16="http://schemas.microsoft.com/office/drawing/2014/main" id="{3FF62EE8-D33F-4F64-AF3C-F738BBD61C73}"/>
            </a:ext>
          </a:extLst>
        </xdr:cNvPr>
        <xdr:cNvSpPr/>
      </xdr:nvSpPr>
      <xdr:spPr>
        <a:xfrm rot="10800000">
          <a:off x="2838449" y="1000124"/>
          <a:ext cx="581025" cy="161925"/>
        </a:xfrm>
        <a:prstGeom prst="rightArrow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AT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35503</xdr:colOff>
      <xdr:row>0</xdr:row>
      <xdr:rowOff>47625</xdr:rowOff>
    </xdr:from>
    <xdr:to>
      <xdr:col>15</xdr:col>
      <xdr:colOff>237260</xdr:colOff>
      <xdr:row>1</xdr:row>
      <xdr:rowOff>209550</xdr:rowOff>
    </xdr:to>
    <xdr:sp macro="" textlink="">
      <xdr:nvSpPr>
        <xdr:cNvPr id="2" name="Legende: mit gebogener Linie 1">
          <a:extLst>
            <a:ext uri="{FF2B5EF4-FFF2-40B4-BE49-F238E27FC236}">
              <a16:creationId xmlns:a16="http://schemas.microsoft.com/office/drawing/2014/main" id="{63A5C0CD-E860-416B-9B09-7713EEEF0278}"/>
            </a:ext>
          </a:extLst>
        </xdr:cNvPr>
        <xdr:cNvSpPr/>
      </xdr:nvSpPr>
      <xdr:spPr>
        <a:xfrm>
          <a:off x="5369503" y="47625"/>
          <a:ext cx="5135707" cy="457200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120538"/>
            <a:gd name="adj6" fmla="val -73795"/>
          </a:avLst>
        </a:prstGeom>
        <a:solidFill>
          <a:sysClr val="window" lastClr="FFFFFF"/>
        </a:solidFill>
        <a:ln w="19050">
          <a:tailEnd type="triangle" w="lg" len="lg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de-AT" sz="1100" b="1">
              <a:solidFill>
                <a:srgbClr val="C00000"/>
              </a:solidFill>
            </a:rPr>
            <a:t>Wenn die untere Zahl größer ist wie hier:  OBEN auf Wert 6 (1 min/60 sec) rechnen</a:t>
          </a:r>
        </a:p>
        <a:p>
          <a:pPr algn="l"/>
          <a:r>
            <a:rPr lang="de-AT" sz="1100" b="1">
              <a:solidFill>
                <a:srgbClr val="C00000"/>
              </a:solidFill>
            </a:rPr>
            <a:t>6 + 1 = 7 ..........  2 + ? = 7 - Ergebnis:</a:t>
          </a:r>
          <a:r>
            <a:rPr lang="de-AT" sz="1100" b="1" baseline="0">
              <a:solidFill>
                <a:srgbClr val="C00000"/>
              </a:solidFill>
            </a:rPr>
            <a:t> 5 ...... 1 (sec) weiter</a:t>
          </a:r>
          <a:endParaRPr lang="de-AT" sz="1100" b="1">
            <a:solidFill>
              <a:srgbClr val="C00000"/>
            </a:solidFill>
          </a:endParaRPr>
        </a:p>
      </xdr:txBody>
    </xdr:sp>
    <xdr:clientData/>
  </xdr:twoCellAnchor>
  <xdr:oneCellAnchor>
    <xdr:from>
      <xdr:col>1</xdr:col>
      <xdr:colOff>967467</xdr:colOff>
      <xdr:row>0</xdr:row>
      <xdr:rowOff>158971</xdr:rowOff>
    </xdr:from>
    <xdr:ext cx="244805" cy="280205"/>
    <xdr:sp macro="" textlink="">
      <xdr:nvSpPr>
        <xdr:cNvPr id="3" name="Rechteck 2">
          <a:extLst>
            <a:ext uri="{FF2B5EF4-FFF2-40B4-BE49-F238E27FC236}">
              <a16:creationId xmlns:a16="http://schemas.microsoft.com/office/drawing/2014/main" id="{FECE0C8E-FD83-4EC9-89E4-9F7442397A21}"/>
            </a:ext>
          </a:extLst>
        </xdr:cNvPr>
        <xdr:cNvSpPr/>
      </xdr:nvSpPr>
      <xdr:spPr>
        <a:xfrm>
          <a:off x="1548492" y="158971"/>
          <a:ext cx="244805" cy="28020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de-DE" sz="1200" b="0" cap="none" spc="0">
              <a:ln w="0"/>
              <a:solidFill>
                <a:srgbClr val="FF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⑥</a:t>
          </a:r>
          <a:endParaRPr lang="de-DE" sz="4400" b="0" cap="none" spc="0">
            <a:ln w="0"/>
            <a:solidFill>
              <a:srgbClr val="FF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oneCellAnchor>
  <xdr:twoCellAnchor>
    <xdr:from>
      <xdr:col>11</xdr:col>
      <xdr:colOff>1238250</xdr:colOff>
      <xdr:row>21</xdr:row>
      <xdr:rowOff>51955</xdr:rowOff>
    </xdr:from>
    <xdr:to>
      <xdr:col>11</xdr:col>
      <xdr:colOff>1619250</xdr:colOff>
      <xdr:row>21</xdr:row>
      <xdr:rowOff>199159</xdr:rowOff>
    </xdr:to>
    <xdr:sp macro="" textlink="">
      <xdr:nvSpPr>
        <xdr:cNvPr id="4" name="Pfeil: nach rechts 3">
          <a:extLst>
            <a:ext uri="{FF2B5EF4-FFF2-40B4-BE49-F238E27FC236}">
              <a16:creationId xmlns:a16="http://schemas.microsoft.com/office/drawing/2014/main" id="{56169857-5E8E-468E-8600-552215A1AB55}"/>
            </a:ext>
          </a:extLst>
        </xdr:cNvPr>
        <xdr:cNvSpPr/>
      </xdr:nvSpPr>
      <xdr:spPr>
        <a:xfrm>
          <a:off x="9191625" y="5147830"/>
          <a:ext cx="381000" cy="14720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AT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0CED7-38EA-4F2F-97E1-6670A7981672}">
  <sheetPr>
    <tabColor rgb="FF00B050"/>
  </sheetPr>
  <dimension ref="A1:X34"/>
  <sheetViews>
    <sheetView tabSelected="1" zoomScaleNormal="100" workbookViewId="0">
      <selection activeCell="Q23" sqref="Q23:T23"/>
    </sheetView>
  </sheetViews>
  <sheetFormatPr baseColWidth="10" defaultColWidth="9.140625" defaultRowHeight="15" x14ac:dyDescent="0.25"/>
  <cols>
    <col min="1" max="1" width="9.85546875" customWidth="1"/>
    <col min="2" max="2" width="22.85546875" customWidth="1"/>
    <col min="3" max="3" width="6.85546875" customWidth="1"/>
    <col min="4" max="4" width="2.7109375" customWidth="1"/>
    <col min="5" max="5" width="10.28515625" customWidth="1"/>
    <col min="6" max="6" width="20.7109375" customWidth="1"/>
    <col min="7" max="7" width="5.28515625" customWidth="1"/>
    <col min="8" max="8" width="2.5703125" customWidth="1"/>
    <col min="9" max="9" width="6.42578125" customWidth="1"/>
    <col min="10" max="10" width="8" customWidth="1"/>
    <col min="11" max="12" width="24.85546875" customWidth="1"/>
    <col min="13" max="15" width="3.28515625" customWidth="1"/>
    <col min="16" max="16" width="6.28515625" customWidth="1"/>
    <col min="17" max="19" width="3.28515625" customWidth="1"/>
    <col min="20" max="20" width="4.140625" customWidth="1"/>
  </cols>
  <sheetData>
    <row r="1" spans="1:21" ht="24" thickBot="1" x14ac:dyDescent="0.3">
      <c r="A1" s="1" t="s">
        <v>0</v>
      </c>
    </row>
    <row r="2" spans="1:21" ht="18" customHeight="1" thickBot="1" x14ac:dyDescent="0.3">
      <c r="B2" t="s">
        <v>1</v>
      </c>
      <c r="I2" s="77" t="s">
        <v>4</v>
      </c>
      <c r="J2" s="77"/>
      <c r="K2" s="77"/>
      <c r="L2" s="77"/>
      <c r="M2" s="77"/>
      <c r="N2" s="77"/>
      <c r="O2" s="77"/>
      <c r="P2" s="77"/>
      <c r="Q2" s="78" t="s">
        <v>58</v>
      </c>
      <c r="R2" s="79"/>
      <c r="S2" s="79"/>
      <c r="T2" s="79"/>
      <c r="U2" s="80"/>
    </row>
    <row r="3" spans="1:21" ht="18" customHeight="1" x14ac:dyDescent="0.25">
      <c r="A3" s="2" t="s">
        <v>2</v>
      </c>
      <c r="B3" s="31">
        <v>0.47224675925925902</v>
      </c>
      <c r="C3" s="3" t="s">
        <v>3</v>
      </c>
      <c r="D3" s="75"/>
      <c r="E3" s="69" t="s">
        <v>8</v>
      </c>
      <c r="F3" s="70"/>
      <c r="G3" s="158"/>
      <c r="H3" s="158"/>
      <c r="Q3" s="81"/>
      <c r="R3" s="82"/>
      <c r="S3" s="82"/>
      <c r="T3" s="82"/>
      <c r="U3" s="83"/>
    </row>
    <row r="4" spans="1:21" ht="18" customHeight="1" thickBot="1" x14ac:dyDescent="0.3">
      <c r="A4" s="142">
        <v>12</v>
      </c>
      <c r="B4" s="31">
        <v>0.471793981481481</v>
      </c>
      <c r="C4" s="3" t="s">
        <v>5</v>
      </c>
      <c r="D4" s="75"/>
      <c r="E4" s="71"/>
      <c r="F4" s="72"/>
      <c r="G4" s="158"/>
      <c r="H4" s="158"/>
      <c r="I4" s="77" t="s">
        <v>6</v>
      </c>
      <c r="J4" s="77"/>
      <c r="K4" s="77"/>
      <c r="L4" s="77"/>
      <c r="M4" s="77"/>
      <c r="N4" s="77"/>
      <c r="O4" s="77"/>
      <c r="P4" s="77"/>
      <c r="Q4" s="84"/>
      <c r="R4" s="85"/>
      <c r="S4" s="85"/>
      <c r="T4" s="85"/>
      <c r="U4" s="86"/>
    </row>
    <row r="5" spans="1:21" ht="18" customHeight="1" thickBot="1" x14ac:dyDescent="0.3">
      <c r="A5" s="143"/>
      <c r="B5" s="14">
        <f>SUM(-B4+B3)</f>
        <v>4.5277777777802403E-4</v>
      </c>
      <c r="C5" s="3" t="s">
        <v>7</v>
      </c>
      <c r="D5" s="75"/>
      <c r="E5" s="73"/>
      <c r="F5" s="74"/>
      <c r="G5" s="158"/>
      <c r="H5" s="158"/>
      <c r="I5" s="5"/>
      <c r="J5" s="5"/>
      <c r="K5" s="89" t="s">
        <v>40</v>
      </c>
      <c r="L5" s="90"/>
      <c r="M5" s="5"/>
      <c r="N5" s="5"/>
      <c r="O5" s="5"/>
      <c r="P5" s="5"/>
      <c r="Q5" s="5"/>
      <c r="R5" s="5"/>
      <c r="S5" s="5"/>
      <c r="T5" s="5"/>
    </row>
    <row r="6" spans="1:21" ht="36" customHeight="1" thickBot="1" x14ac:dyDescent="0.3">
      <c r="A6" s="87" t="s">
        <v>49</v>
      </c>
      <c r="B6" s="88"/>
      <c r="C6" s="6"/>
      <c r="D6" s="75"/>
      <c r="E6" s="87" t="s">
        <v>53</v>
      </c>
      <c r="F6" s="88"/>
      <c r="G6" s="158"/>
      <c r="H6" s="158"/>
      <c r="I6" s="7"/>
      <c r="J6" s="8" t="s">
        <v>11</v>
      </c>
      <c r="K6" s="9" t="s">
        <v>60</v>
      </c>
      <c r="L6" s="62" t="s">
        <v>59</v>
      </c>
      <c r="M6" s="160" t="s">
        <v>14</v>
      </c>
      <c r="N6" s="160"/>
      <c r="O6" s="160"/>
      <c r="P6" s="160"/>
      <c r="Q6" s="161" t="s">
        <v>15</v>
      </c>
      <c r="R6" s="161"/>
      <c r="S6" s="161"/>
      <c r="T6" s="162"/>
    </row>
    <row r="7" spans="1:21" ht="18" customHeight="1" x14ac:dyDescent="0.25">
      <c r="A7" s="52"/>
      <c r="B7" s="54">
        <v>0.47040879629629601</v>
      </c>
      <c r="C7" s="3" t="s">
        <v>3</v>
      </c>
      <c r="D7" s="75"/>
      <c r="E7" s="53"/>
      <c r="F7" s="54">
        <v>0.47494837962962999</v>
      </c>
      <c r="G7" s="3" t="s">
        <v>3</v>
      </c>
      <c r="H7" s="159"/>
      <c r="I7" s="11">
        <v>-5</v>
      </c>
      <c r="J7" s="36">
        <f>$A$8</f>
        <v>6</v>
      </c>
      <c r="K7" s="32">
        <v>3.2233796296296302E-4</v>
      </c>
      <c r="L7" s="4">
        <f>B9</f>
        <v>3.2511574074001198E-4</v>
      </c>
      <c r="M7" s="3" t="s">
        <v>16</v>
      </c>
      <c r="N7" s="99" t="str">
        <f>IF(K7&gt;L7,K7-L7," ")</f>
        <v xml:space="preserve"> </v>
      </c>
      <c r="O7" s="99"/>
      <c r="P7" s="99"/>
      <c r="Q7" s="13" t="s">
        <v>17</v>
      </c>
      <c r="R7" s="100">
        <f>IF(L7&gt;K7,L7-K7," ")</f>
        <v>2.7777777770489598E-6</v>
      </c>
      <c r="S7" s="101"/>
      <c r="T7" s="102"/>
    </row>
    <row r="8" spans="1:21" ht="18" customHeight="1" x14ac:dyDescent="0.25">
      <c r="A8" s="138">
        <v>6</v>
      </c>
      <c r="B8" s="31">
        <v>0.47008368055555599</v>
      </c>
      <c r="C8" s="3" t="s">
        <v>5</v>
      </c>
      <c r="D8" s="75"/>
      <c r="E8" s="98">
        <v>13</v>
      </c>
      <c r="F8" s="31">
        <v>0.47446736111111099</v>
      </c>
      <c r="G8" s="3" t="s">
        <v>5</v>
      </c>
      <c r="H8" s="159"/>
      <c r="I8" s="11">
        <v>-4</v>
      </c>
      <c r="J8" s="36">
        <f>$A$12</f>
        <v>8</v>
      </c>
      <c r="K8" s="32">
        <v>3.25462962962963E-4</v>
      </c>
      <c r="L8" s="4">
        <f>B13</f>
        <v>3.2291666666600698E-4</v>
      </c>
      <c r="M8" s="3" t="s">
        <v>16</v>
      </c>
      <c r="N8" s="99">
        <f t="shared" ref="N8:N11" si="0">IF(K8&gt;L8,K8-L8," ")</f>
        <v>2.54629629695602E-6</v>
      </c>
      <c r="O8" s="99"/>
      <c r="P8" s="99"/>
      <c r="Q8" s="13" t="s">
        <v>17</v>
      </c>
      <c r="R8" s="100" t="str">
        <f>IF(L8&gt;K8,L8-K8," ")</f>
        <v xml:space="preserve"> </v>
      </c>
      <c r="S8" s="101"/>
      <c r="T8" s="102"/>
    </row>
    <row r="9" spans="1:21" ht="18" customHeight="1" x14ac:dyDescent="0.25">
      <c r="A9" s="139"/>
      <c r="B9" s="4">
        <f>SUM(-B8+B7)</f>
        <v>3.2511574074001198E-4</v>
      </c>
      <c r="C9" s="3" t="s">
        <v>7</v>
      </c>
      <c r="D9" s="75"/>
      <c r="E9" s="98"/>
      <c r="F9" s="4">
        <f>SUM(-F8+F7)</f>
        <v>4.8101851851900502E-4</v>
      </c>
      <c r="G9" s="3" t="s">
        <v>7</v>
      </c>
      <c r="H9" s="159"/>
      <c r="I9" s="11">
        <v>-3</v>
      </c>
      <c r="J9" s="36">
        <f>A16</f>
        <v>9</v>
      </c>
      <c r="K9" s="32">
        <v>4.5127314814814802E-4</v>
      </c>
      <c r="L9" s="4">
        <f>B17</f>
        <v>4.5243055555505002E-4</v>
      </c>
      <c r="M9" s="3" t="s">
        <v>16</v>
      </c>
      <c r="N9" s="99" t="str">
        <f t="shared" si="0"/>
        <v xml:space="preserve"> </v>
      </c>
      <c r="O9" s="99"/>
      <c r="P9" s="99"/>
      <c r="Q9" s="13" t="s">
        <v>17</v>
      </c>
      <c r="R9" s="100">
        <f>IF(L9&gt;K9,L9-K9," ")</f>
        <v>1.157407406902E-6</v>
      </c>
      <c r="S9" s="101"/>
      <c r="T9" s="102"/>
    </row>
    <row r="10" spans="1:21" ht="18" customHeight="1" x14ac:dyDescent="0.25">
      <c r="A10" s="103" t="s">
        <v>18</v>
      </c>
      <c r="B10" s="104"/>
      <c r="C10" s="104"/>
      <c r="D10" s="75"/>
      <c r="E10" s="105" t="s">
        <v>50</v>
      </c>
      <c r="F10" s="104"/>
      <c r="G10" s="104"/>
      <c r="H10" s="159"/>
      <c r="I10" s="11">
        <v>-2</v>
      </c>
      <c r="J10" s="36">
        <f>A20</f>
        <v>10</v>
      </c>
      <c r="K10" s="32">
        <v>3.91898148148148E-4</v>
      </c>
      <c r="L10" s="4">
        <f>B21</f>
        <v>3.9351851851804299E-4</v>
      </c>
      <c r="M10" s="3" t="s">
        <v>16</v>
      </c>
      <c r="N10" s="99" t="str">
        <f t="shared" si="0"/>
        <v xml:space="preserve"> </v>
      </c>
      <c r="O10" s="99"/>
      <c r="P10" s="99"/>
      <c r="Q10" s="13" t="s">
        <v>17</v>
      </c>
      <c r="R10" s="100">
        <f>IF(L10&gt;K10,L10-K10," ")</f>
        <v>1.62037036989499E-6</v>
      </c>
      <c r="S10" s="101"/>
      <c r="T10" s="102"/>
    </row>
    <row r="11" spans="1:21" ht="18" customHeight="1" thickBot="1" x14ac:dyDescent="0.3">
      <c r="A11" s="103"/>
      <c r="B11" s="31">
        <v>0.46971585648148101</v>
      </c>
      <c r="C11" s="3" t="s">
        <v>3</v>
      </c>
      <c r="D11" s="75"/>
      <c r="E11" s="106"/>
      <c r="F11" s="31">
        <v>0.47570613425925901</v>
      </c>
      <c r="G11" s="3" t="s">
        <v>3</v>
      </c>
      <c r="H11" s="159"/>
      <c r="I11" s="11">
        <v>-1</v>
      </c>
      <c r="J11" s="36">
        <f>A24</f>
        <v>11</v>
      </c>
      <c r="K11" s="33">
        <v>4.0393518518518502E-4</v>
      </c>
      <c r="L11" s="14">
        <f>B25</f>
        <v>4.0474537036999702E-4</v>
      </c>
      <c r="M11" s="3" t="s">
        <v>16</v>
      </c>
      <c r="N11" s="99" t="str">
        <f t="shared" si="0"/>
        <v xml:space="preserve"> </v>
      </c>
      <c r="O11" s="99"/>
      <c r="P11" s="99"/>
      <c r="Q11" s="13" t="s">
        <v>17</v>
      </c>
      <c r="R11" s="100">
        <f>IF(L11&gt;K11,L11-K11," ")</f>
        <v>8.10185184811998E-7</v>
      </c>
      <c r="S11" s="101"/>
      <c r="T11" s="102"/>
    </row>
    <row r="12" spans="1:21" ht="18" customHeight="1" thickBot="1" x14ac:dyDescent="0.3">
      <c r="A12" s="97">
        <v>8</v>
      </c>
      <c r="B12" s="31">
        <v>0.469392939814815</v>
      </c>
      <c r="C12" s="3" t="s">
        <v>5</v>
      </c>
      <c r="D12" s="75"/>
      <c r="E12" s="98">
        <v>14</v>
      </c>
      <c r="F12" s="31">
        <v>0.47516574074074103</v>
      </c>
      <c r="G12" s="3" t="s">
        <v>5</v>
      </c>
      <c r="H12" s="159"/>
      <c r="I12" s="15">
        <v>0</v>
      </c>
      <c r="J12" s="35"/>
      <c r="K12" s="140" t="s">
        <v>8</v>
      </c>
      <c r="L12" s="141"/>
      <c r="M12" s="16"/>
      <c r="N12" s="147"/>
      <c r="O12" s="147"/>
      <c r="P12" s="147"/>
      <c r="Q12" s="17"/>
      <c r="R12" s="147"/>
      <c r="S12" s="147"/>
      <c r="T12" s="147"/>
    </row>
    <row r="13" spans="1:21" ht="18" customHeight="1" x14ac:dyDescent="0.25">
      <c r="A13" s="97"/>
      <c r="B13" s="4">
        <f>SUM(-B12+B11)</f>
        <v>3.2291666666600698E-4</v>
      </c>
      <c r="C13" s="3" t="s">
        <v>7</v>
      </c>
      <c r="D13" s="75"/>
      <c r="E13" s="98"/>
      <c r="F13" s="4">
        <f>SUM(-F12+F11)</f>
        <v>5.40393518517979E-4</v>
      </c>
      <c r="G13" s="3" t="s">
        <v>7</v>
      </c>
      <c r="H13" s="159"/>
      <c r="I13" s="11">
        <v>1</v>
      </c>
      <c r="J13" s="36">
        <f>E8</f>
        <v>13</v>
      </c>
      <c r="K13" s="34">
        <v>4.7986111111111103E-4</v>
      </c>
      <c r="L13" s="18">
        <f>F9</f>
        <v>4.8101851851900502E-4</v>
      </c>
      <c r="M13" s="19" t="s">
        <v>20</v>
      </c>
      <c r="N13" s="99" t="str">
        <f>IF(K13&gt;L13,K13-L13," ")</f>
        <v xml:space="preserve"> </v>
      </c>
      <c r="O13" s="99"/>
      <c r="P13" s="99"/>
      <c r="Q13" s="20" t="s">
        <v>17</v>
      </c>
      <c r="R13" s="100">
        <f>IF(L13&gt;K13,L13-K13," ")</f>
        <v>1.1574074078939899E-6</v>
      </c>
      <c r="S13" s="101"/>
      <c r="T13" s="102"/>
    </row>
    <row r="14" spans="1:21" ht="18" customHeight="1" x14ac:dyDescent="0.25">
      <c r="A14" s="103" t="s">
        <v>21</v>
      </c>
      <c r="B14" s="104"/>
      <c r="C14" s="104"/>
      <c r="D14" s="75"/>
      <c r="E14" s="105" t="s">
        <v>54</v>
      </c>
      <c r="F14" s="104"/>
      <c r="G14" s="104"/>
      <c r="H14" s="159"/>
      <c r="I14" s="11">
        <v>2</v>
      </c>
      <c r="J14" s="36">
        <f>E12</f>
        <v>14</v>
      </c>
      <c r="K14" s="32">
        <v>5.4178240740740695E-4</v>
      </c>
      <c r="L14" s="4">
        <f>F13</f>
        <v>5.40393518517979E-4</v>
      </c>
      <c r="M14" s="19" t="s">
        <v>20</v>
      </c>
      <c r="N14" s="99">
        <f t="shared" ref="N14:N17" si="1">IF(K14&gt;L14,K14-L14," ")</f>
        <v>1.38888888942795E-6</v>
      </c>
      <c r="O14" s="99"/>
      <c r="P14" s="99"/>
      <c r="Q14" s="20" t="s">
        <v>17</v>
      </c>
      <c r="R14" s="100" t="str">
        <f t="shared" ref="R14:R17" si="2">IF(L14&gt;K14,L14-K14," ")</f>
        <v xml:space="preserve"> </v>
      </c>
      <c r="S14" s="101"/>
      <c r="T14" s="102"/>
    </row>
    <row r="15" spans="1:21" ht="18" customHeight="1" x14ac:dyDescent="0.25">
      <c r="A15" s="103"/>
      <c r="B15" s="31">
        <v>0.47015289351851802</v>
      </c>
      <c r="C15" s="3" t="s">
        <v>3</v>
      </c>
      <c r="D15" s="75"/>
      <c r="E15" s="106"/>
      <c r="F15" s="31">
        <v>0.47669351851851899</v>
      </c>
      <c r="G15" s="3" t="s">
        <v>3</v>
      </c>
      <c r="H15" s="159"/>
      <c r="I15" s="11">
        <v>3</v>
      </c>
      <c r="J15" s="36">
        <f>E16</f>
        <v>15</v>
      </c>
      <c r="K15" s="32">
        <v>7.0092592592592602E-4</v>
      </c>
      <c r="L15" s="4">
        <f>F17</f>
        <v>7.0219907407498305E-4</v>
      </c>
      <c r="M15" s="19" t="s">
        <v>20</v>
      </c>
      <c r="N15" s="99" t="str">
        <f t="shared" si="1"/>
        <v xml:space="preserve"> </v>
      </c>
      <c r="O15" s="99"/>
      <c r="P15" s="99"/>
      <c r="Q15" s="20" t="s">
        <v>17</v>
      </c>
      <c r="R15" s="100">
        <f t="shared" si="2"/>
        <v>1.2731481490570301E-6</v>
      </c>
      <c r="S15" s="101"/>
      <c r="T15" s="102"/>
    </row>
    <row r="16" spans="1:21" ht="18" customHeight="1" x14ac:dyDescent="0.25">
      <c r="A16" s="97">
        <v>9</v>
      </c>
      <c r="B16" s="31">
        <v>0.46970046296296297</v>
      </c>
      <c r="C16" s="3" t="s">
        <v>5</v>
      </c>
      <c r="D16" s="75"/>
      <c r="E16" s="98">
        <v>15</v>
      </c>
      <c r="F16" s="31">
        <v>0.47599131944444401</v>
      </c>
      <c r="G16" s="3" t="s">
        <v>5</v>
      </c>
      <c r="H16" s="159"/>
      <c r="I16" s="11">
        <v>4</v>
      </c>
      <c r="J16" s="36">
        <f>E20</f>
        <v>16</v>
      </c>
      <c r="K16" s="32">
        <v>5.0393518518518495E-4</v>
      </c>
      <c r="L16" s="4">
        <f>F21</f>
        <v>5.0266203703702695E-4</v>
      </c>
      <c r="M16" s="19" t="s">
        <v>20</v>
      </c>
      <c r="N16" s="99">
        <f t="shared" si="1"/>
        <v>1.2731481481580101E-6</v>
      </c>
      <c r="O16" s="99"/>
      <c r="P16" s="99"/>
      <c r="Q16" s="20" t="s">
        <v>17</v>
      </c>
      <c r="R16" s="100" t="str">
        <f t="shared" si="2"/>
        <v xml:space="preserve"> </v>
      </c>
      <c r="S16" s="101"/>
      <c r="T16" s="102"/>
    </row>
    <row r="17" spans="1:24" ht="18" customHeight="1" thickBot="1" x14ac:dyDescent="0.3">
      <c r="A17" s="97"/>
      <c r="B17" s="4">
        <f>SUM(-B16+B15)</f>
        <v>4.5243055555505002E-4</v>
      </c>
      <c r="C17" s="3" t="s">
        <v>7</v>
      </c>
      <c r="D17" s="75"/>
      <c r="E17" s="98"/>
      <c r="F17" s="4">
        <f>SUM(-F16+F15)</f>
        <v>7.0219907407498305E-4</v>
      </c>
      <c r="G17" s="3" t="s">
        <v>7</v>
      </c>
      <c r="H17" s="159"/>
      <c r="I17" s="21">
        <v>5</v>
      </c>
      <c r="J17" s="37">
        <f>E24</f>
        <v>18</v>
      </c>
      <c r="K17" s="32">
        <v>3.4618055555555601E-4</v>
      </c>
      <c r="L17" s="4">
        <f>F25</f>
        <v>3.4722222222299798E-4</v>
      </c>
      <c r="M17" s="22" t="s">
        <v>20</v>
      </c>
      <c r="N17" s="99" t="str">
        <f t="shared" si="1"/>
        <v xml:space="preserve"> </v>
      </c>
      <c r="O17" s="99"/>
      <c r="P17" s="99"/>
      <c r="Q17" s="20" t="s">
        <v>17</v>
      </c>
      <c r="R17" s="100">
        <f t="shared" si="2"/>
        <v>1.0416666674419699E-6</v>
      </c>
      <c r="S17" s="101"/>
      <c r="T17" s="102"/>
    </row>
    <row r="18" spans="1:24" ht="18" customHeight="1" x14ac:dyDescent="0.25">
      <c r="A18" s="103" t="s">
        <v>23</v>
      </c>
      <c r="B18" s="104"/>
      <c r="C18" s="104"/>
      <c r="D18" s="75"/>
      <c r="E18" s="105" t="s">
        <v>55</v>
      </c>
      <c r="F18" s="104"/>
      <c r="G18" s="104"/>
      <c r="H18" s="159"/>
      <c r="I18" s="135" t="s">
        <v>25</v>
      </c>
      <c r="J18" s="136"/>
      <c r="K18" s="136"/>
      <c r="L18" s="136"/>
      <c r="M18" s="42" t="s">
        <v>16</v>
      </c>
      <c r="N18" s="137">
        <f>SUM(N7:N17)</f>
        <v>5.2083333345419797E-6</v>
      </c>
      <c r="O18" s="137"/>
      <c r="P18" s="137"/>
      <c r="Q18" s="43" t="s">
        <v>17</v>
      </c>
      <c r="R18" s="163">
        <f>SUM(R7:R17)</f>
        <v>9.8379629630509407E-6</v>
      </c>
      <c r="S18" s="164"/>
      <c r="T18" s="165"/>
    </row>
    <row r="19" spans="1:24" ht="18" customHeight="1" x14ac:dyDescent="0.25">
      <c r="A19" s="103"/>
      <c r="B19" s="31">
        <v>0.47084502314814802</v>
      </c>
      <c r="C19" s="3" t="s">
        <v>3</v>
      </c>
      <c r="D19" s="75"/>
      <c r="E19" s="106"/>
      <c r="F19" s="31">
        <v>0.47707824074074101</v>
      </c>
      <c r="G19" s="3" t="s">
        <v>3</v>
      </c>
      <c r="H19" s="159"/>
      <c r="I19" s="126" t="s">
        <v>26</v>
      </c>
      <c r="J19" s="127"/>
      <c r="K19" s="127"/>
      <c r="L19" s="127"/>
      <c r="M19" s="55" t="s">
        <v>17</v>
      </c>
      <c r="N19" s="128" t="str">
        <f>IF(N18&gt;R18,R18," ")</f>
        <v xml:space="preserve"> </v>
      </c>
      <c r="O19" s="128"/>
      <c r="P19" s="128"/>
      <c r="Q19" s="56" t="s">
        <v>16</v>
      </c>
      <c r="R19" s="129">
        <f>IF(R18&gt;N18,N18," ")</f>
        <v>5.2083333345419797E-6</v>
      </c>
      <c r="S19" s="130"/>
      <c r="T19" s="131"/>
      <c r="U19" t="s">
        <v>46</v>
      </c>
      <c r="X19" s="58"/>
    </row>
    <row r="20" spans="1:24" ht="18" customHeight="1" thickBot="1" x14ac:dyDescent="0.3">
      <c r="A20" s="97">
        <v>10</v>
      </c>
      <c r="B20" s="31">
        <v>0.47045150462962998</v>
      </c>
      <c r="C20" s="3" t="s">
        <v>5</v>
      </c>
      <c r="D20" s="75"/>
      <c r="E20" s="98">
        <v>16</v>
      </c>
      <c r="F20" s="31">
        <v>0.47657557870370398</v>
      </c>
      <c r="G20" s="3" t="s">
        <v>5</v>
      </c>
      <c r="H20" s="159"/>
      <c r="I20" s="126" t="s">
        <v>27</v>
      </c>
      <c r="J20" s="127"/>
      <c r="K20" s="127"/>
      <c r="L20" s="127"/>
      <c r="M20" s="44" t="s">
        <v>16</v>
      </c>
      <c r="N20" s="132" t="str">
        <f>IF(N18&gt;R18,N18-R18," ")</f>
        <v xml:space="preserve"> </v>
      </c>
      <c r="O20" s="132"/>
      <c r="P20" s="132"/>
      <c r="Q20" s="43" t="s">
        <v>17</v>
      </c>
      <c r="R20" s="132">
        <f>IF(R18&gt;N18,R18-N18," ")</f>
        <v>4.6296296285089601E-6</v>
      </c>
      <c r="S20" s="132"/>
      <c r="T20" s="132"/>
    </row>
    <row r="21" spans="1:24" ht="18" customHeight="1" thickTop="1" thickBot="1" x14ac:dyDescent="0.3">
      <c r="A21" s="97"/>
      <c r="B21" s="4">
        <f>SUM(-B20+B19)</f>
        <v>3.9351851851804299E-4</v>
      </c>
      <c r="C21" s="3" t="s">
        <v>7</v>
      </c>
      <c r="D21" s="75"/>
      <c r="E21" s="98"/>
      <c r="F21" s="4">
        <f>SUM(-F20+F19)</f>
        <v>5.0266203703702695E-4</v>
      </c>
      <c r="G21" s="3" t="s">
        <v>7</v>
      </c>
      <c r="H21" s="159"/>
      <c r="I21" s="133" t="s">
        <v>28</v>
      </c>
      <c r="J21" s="134"/>
      <c r="K21" s="134"/>
      <c r="L21" s="134"/>
      <c r="M21" s="45" t="str">
        <f>IF(N20&gt;=0,"+"," ")</f>
        <v>+</v>
      </c>
      <c r="N21" s="91" t="str">
        <f>IF(N19=" "," ",N20/10)</f>
        <v xml:space="preserve"> </v>
      </c>
      <c r="O21" s="92"/>
      <c r="P21" s="93"/>
      <c r="Q21" s="45" t="str">
        <f>IF(R20&gt;=0,"-"," ")</f>
        <v>-</v>
      </c>
      <c r="R21" s="94">
        <f>IF(R20=" "," ",R20/10)</f>
        <v>4.6296296285089601E-7</v>
      </c>
      <c r="S21" s="95"/>
      <c r="T21" s="96"/>
      <c r="U21" s="154" t="s">
        <v>43</v>
      </c>
      <c r="V21" s="155"/>
      <c r="W21" t="s">
        <v>44</v>
      </c>
    </row>
    <row r="22" spans="1:24" ht="24" customHeight="1" thickTop="1" thickBot="1" x14ac:dyDescent="0.35">
      <c r="A22" s="103" t="s">
        <v>29</v>
      </c>
      <c r="B22" s="104"/>
      <c r="C22" s="104"/>
      <c r="D22" s="75"/>
      <c r="E22" s="115" t="s">
        <v>48</v>
      </c>
      <c r="F22" s="104"/>
      <c r="G22" s="104"/>
      <c r="H22" s="159"/>
      <c r="I22" s="156" t="s">
        <v>56</v>
      </c>
      <c r="J22" s="157"/>
      <c r="K22" s="157"/>
      <c r="L22" s="59" t="s">
        <v>47</v>
      </c>
      <c r="M22" s="148"/>
      <c r="N22" s="148"/>
      <c r="O22" s="148"/>
      <c r="P22" s="149"/>
      <c r="Q22" s="119">
        <v>4.6296296296296302E-7</v>
      </c>
      <c r="R22" s="120"/>
      <c r="S22" s="120"/>
      <c r="T22" s="121"/>
      <c r="U22" s="63" t="s">
        <v>51</v>
      </c>
      <c r="V22" s="64"/>
      <c r="W22" s="65"/>
    </row>
    <row r="23" spans="1:24" ht="18" customHeight="1" thickBot="1" x14ac:dyDescent="0.3">
      <c r="A23" s="103"/>
      <c r="B23" s="31">
        <v>0.471542013888889</v>
      </c>
      <c r="C23" s="3" t="s">
        <v>3</v>
      </c>
      <c r="D23" s="75"/>
      <c r="E23" s="115"/>
      <c r="F23" s="31">
        <v>0.47781620370370398</v>
      </c>
      <c r="G23" s="3" t="s">
        <v>3</v>
      </c>
      <c r="H23" s="159"/>
      <c r="I23" s="116" t="s">
        <v>31</v>
      </c>
      <c r="J23" s="117"/>
      <c r="K23" s="117"/>
      <c r="L23" s="118"/>
      <c r="M23" s="144"/>
      <c r="N23" s="145"/>
      <c r="O23" s="145"/>
      <c r="P23" s="146"/>
      <c r="Q23" s="144" t="s">
        <v>42</v>
      </c>
      <c r="R23" s="145"/>
      <c r="S23" s="145"/>
      <c r="T23" s="146"/>
      <c r="U23" s="66" t="s">
        <v>52</v>
      </c>
      <c r="V23" s="67"/>
      <c r="W23" s="68"/>
    </row>
    <row r="24" spans="1:24" ht="18" customHeight="1" x14ac:dyDescent="0.25">
      <c r="A24" s="97">
        <v>11</v>
      </c>
      <c r="B24" s="31">
        <v>0.471137268518519</v>
      </c>
      <c r="C24" s="3" t="s">
        <v>5</v>
      </c>
      <c r="D24" s="75"/>
      <c r="E24" s="98">
        <v>18</v>
      </c>
      <c r="F24" s="31">
        <v>0.47746898148148098</v>
      </c>
      <c r="G24" s="3" t="s">
        <v>5</v>
      </c>
      <c r="H24" s="159"/>
      <c r="I24" s="150" t="s">
        <v>32</v>
      </c>
      <c r="J24" s="151"/>
      <c r="K24" s="151"/>
      <c r="L24" s="151"/>
      <c r="M24" s="113">
        <f>IF(ISERROR(M22)," ",TRUNC(N22,7))</f>
        <v>0</v>
      </c>
      <c r="N24" s="114"/>
      <c r="O24" s="114"/>
      <c r="P24" s="114"/>
      <c r="Q24" s="46"/>
      <c r="R24" s="46"/>
      <c r="S24" s="46"/>
      <c r="T24" s="47"/>
    </row>
    <row r="25" spans="1:24" ht="18" customHeight="1" x14ac:dyDescent="0.25">
      <c r="A25" s="97"/>
      <c r="B25" s="4">
        <f>SUM(-B24+B23)</f>
        <v>4.0474537036999702E-4</v>
      </c>
      <c r="C25" s="3" t="s">
        <v>7</v>
      </c>
      <c r="D25" s="76"/>
      <c r="E25" s="98"/>
      <c r="F25" s="4">
        <f>SUM(-F24+F23)</f>
        <v>3.4722222222299798E-4</v>
      </c>
      <c r="G25" s="3" t="s">
        <v>7</v>
      </c>
      <c r="H25" s="159"/>
      <c r="I25" s="152" t="s">
        <v>33</v>
      </c>
      <c r="J25" s="152"/>
      <c r="K25" s="48" t="s">
        <v>34</v>
      </c>
      <c r="L25" s="153" t="s">
        <v>35</v>
      </c>
      <c r="M25" s="107" t="s">
        <v>36</v>
      </c>
      <c r="N25" s="107"/>
      <c r="O25" s="107"/>
      <c r="P25" s="107"/>
      <c r="Q25" s="107"/>
      <c r="R25" s="107"/>
      <c r="S25" s="107"/>
      <c r="T25" s="107"/>
    </row>
    <row r="26" spans="1:24" ht="22.5" customHeight="1" thickBot="1" x14ac:dyDescent="0.3">
      <c r="D26" s="61"/>
      <c r="E26" s="61"/>
      <c r="F26" s="61"/>
      <c r="G26" s="61"/>
      <c r="H26" s="158"/>
      <c r="I26" s="210">
        <f>A4</f>
        <v>12</v>
      </c>
      <c r="J26" s="210"/>
      <c r="K26" s="49" t="s">
        <v>37</v>
      </c>
      <c r="L26" s="153"/>
      <c r="M26" s="108"/>
      <c r="N26" s="108"/>
      <c r="O26" s="108"/>
      <c r="P26" s="108"/>
      <c r="Q26" s="108"/>
      <c r="R26" s="108"/>
      <c r="S26" s="108"/>
      <c r="T26" s="108"/>
    </row>
    <row r="27" spans="1:24" ht="23.1" customHeight="1" thickBot="1" x14ac:dyDescent="0.3">
      <c r="B27" s="122" t="s">
        <v>57</v>
      </c>
      <c r="C27" s="123"/>
      <c r="D27" s="123"/>
      <c r="E27" s="123"/>
      <c r="F27" s="124"/>
      <c r="G27" s="60"/>
      <c r="H27" s="158"/>
      <c r="I27" s="210"/>
      <c r="J27" s="210"/>
      <c r="K27" s="50">
        <f>$B$5</f>
        <v>4.5277777777802403E-4</v>
      </c>
      <c r="L27" s="51">
        <f>IF(M22="",-Q22,IF(Q22=0,M22,"FEHLER"))</f>
        <v>-4.6296296296296302E-7</v>
      </c>
      <c r="M27" s="110">
        <f>K27+L27</f>
        <v>4.5231481481506101E-4</v>
      </c>
      <c r="N27" s="111"/>
      <c r="O27" s="111"/>
      <c r="P27" s="111"/>
      <c r="Q27" s="111"/>
      <c r="R27" s="111"/>
      <c r="S27" s="111"/>
      <c r="T27" s="112"/>
    </row>
    <row r="30" spans="1:24" ht="18.75" x14ac:dyDescent="0.3">
      <c r="L30" s="57"/>
    </row>
    <row r="33" spans="1:9" x14ac:dyDescent="0.25">
      <c r="A33" s="125" t="s">
        <v>38</v>
      </c>
      <c r="B33" s="125"/>
      <c r="C33" s="125"/>
    </row>
    <row r="34" spans="1:9" x14ac:dyDescent="0.25">
      <c r="A34" s="125"/>
      <c r="B34" s="125"/>
      <c r="C34" s="125"/>
      <c r="I34" t="s">
        <v>39</v>
      </c>
    </row>
  </sheetData>
  <sheetProtection algorithmName="SHA-512" hashValue="HqbVs3dL5Nvh0gI4QXdnGrm+zhoT1+SWMqfbpQ+UL5qtFkeqcPgF8uUhrbGrIPUL1hGE8KnCC1bdGUDUIFmc9Q==" saltValue="xgC1a7P1fnNxdAey5gBWmA==" spinCount="100000" sheet="1" objects="1" scenarios="1"/>
  <mergeCells count="92">
    <mergeCell ref="U21:V21"/>
    <mergeCell ref="I22:K22"/>
    <mergeCell ref="G3:G6"/>
    <mergeCell ref="H3:H27"/>
    <mergeCell ref="N11:P11"/>
    <mergeCell ref="R11:T11"/>
    <mergeCell ref="M6:P6"/>
    <mergeCell ref="Q6:T6"/>
    <mergeCell ref="N7:P7"/>
    <mergeCell ref="R7:T7"/>
    <mergeCell ref="R14:T14"/>
    <mergeCell ref="N15:P15"/>
    <mergeCell ref="R15:T15"/>
    <mergeCell ref="R18:T18"/>
    <mergeCell ref="A12:A13"/>
    <mergeCell ref="E12:E13"/>
    <mergeCell ref="K12:L12"/>
    <mergeCell ref="A4:A5"/>
    <mergeCell ref="M23:P23"/>
    <mergeCell ref="N12:P12"/>
    <mergeCell ref="N13:P13"/>
    <mergeCell ref="M22:P22"/>
    <mergeCell ref="A10:A11"/>
    <mergeCell ref="B10:C10"/>
    <mergeCell ref="E10:E11"/>
    <mergeCell ref="F10:G10"/>
    <mergeCell ref="N10:P10"/>
    <mergeCell ref="A8:A9"/>
    <mergeCell ref="E8:E9"/>
    <mergeCell ref="N8:P8"/>
    <mergeCell ref="R8:T8"/>
    <mergeCell ref="N9:P9"/>
    <mergeCell ref="R9:T9"/>
    <mergeCell ref="A33:C34"/>
    <mergeCell ref="I19:L19"/>
    <mergeCell ref="N19:P19"/>
    <mergeCell ref="R19:T19"/>
    <mergeCell ref="A20:A21"/>
    <mergeCell ref="E20:E21"/>
    <mergeCell ref="I20:L20"/>
    <mergeCell ref="N20:P20"/>
    <mergeCell ref="R20:T20"/>
    <mergeCell ref="I21:L21"/>
    <mergeCell ref="A18:A19"/>
    <mergeCell ref="B18:C18"/>
    <mergeCell ref="E18:E19"/>
    <mergeCell ref="F18:G18"/>
    <mergeCell ref="I18:L18"/>
    <mergeCell ref="N18:P18"/>
    <mergeCell ref="A22:A23"/>
    <mergeCell ref="M24:P24"/>
    <mergeCell ref="B22:C22"/>
    <mergeCell ref="E22:E23"/>
    <mergeCell ref="F22:G22"/>
    <mergeCell ref="I23:L23"/>
    <mergeCell ref="A24:A25"/>
    <mergeCell ref="E24:E25"/>
    <mergeCell ref="I24:L24"/>
    <mergeCell ref="I25:J25"/>
    <mergeCell ref="L25:L26"/>
    <mergeCell ref="A6:B6"/>
    <mergeCell ref="E6:F6"/>
    <mergeCell ref="K5:L5"/>
    <mergeCell ref="N21:P21"/>
    <mergeCell ref="R21:T21"/>
    <mergeCell ref="A16:A17"/>
    <mergeCell ref="E16:E17"/>
    <mergeCell ref="N16:P16"/>
    <mergeCell ref="R16:T16"/>
    <mergeCell ref="N17:P17"/>
    <mergeCell ref="R17:T17"/>
    <mergeCell ref="A14:A15"/>
    <mergeCell ref="B14:C14"/>
    <mergeCell ref="E14:E15"/>
    <mergeCell ref="F14:G14"/>
    <mergeCell ref="N14:P14"/>
    <mergeCell ref="U22:W22"/>
    <mergeCell ref="U23:W23"/>
    <mergeCell ref="E3:F5"/>
    <mergeCell ref="D3:D25"/>
    <mergeCell ref="I2:P2"/>
    <mergeCell ref="I4:P4"/>
    <mergeCell ref="Q2:U4"/>
    <mergeCell ref="M25:T26"/>
    <mergeCell ref="I26:J27"/>
    <mergeCell ref="M27:T27"/>
    <mergeCell ref="Q22:T22"/>
    <mergeCell ref="B27:F27"/>
    <mergeCell ref="R10:T10"/>
    <mergeCell ref="Q23:T23"/>
    <mergeCell ref="R12:T12"/>
    <mergeCell ref="R13:T13"/>
  </mergeCells>
  <dataValidations count="5">
    <dataValidation type="time" allowBlank="1" showInputMessage="1" showErrorMessage="1" errorTitle="FALSCHES Zeitformat!" error="00:00:00,00" promptTitle="ZEIT EINGABEFORMAT:" prompt="00:00:00,00" sqref="F23:F24 B7:B8 B11:B12 B15:B16 B19:B20 B23:B24 F7:F8 F11:F12 F15:F16 F19:F20 B4" xr:uid="{5D5E659A-7D5D-47CE-B004-2DB30F691DCD}">
      <formula1>0</formula1>
      <formula2>0.999988425925926</formula2>
    </dataValidation>
    <dataValidation type="time" allowBlank="1" showInputMessage="1" showErrorMessage="1" errorTitle="FALSCHE Zeiteingabe" error="Erlaubt ist nur:_x000a_00:00,00" promptTitle="ZEIT EINGABEFORMAT:" prompt="00:00,00" sqref="K7:K11 K13:K17" xr:uid="{632710C2-DE51-47F6-8DDE-6A08D1918741}">
      <formula1>0</formula1>
      <formula2>0.0166550925925926</formula2>
    </dataValidation>
    <dataValidation type="time" allowBlank="1" showInputMessage="1" showErrorMessage="1" errorTitle="Fehlerhafte Zeiteingabe" error="00:00,00" promptTitle="ZEITEINGABE FORMAT" prompt="00:00,00" sqref="M22:P22" xr:uid="{BA720784-1D7E-45A1-8CC6-6E11219C336A}">
      <formula1>0</formula1>
      <formula2>0.00347222222222222</formula2>
    </dataValidation>
    <dataValidation type="time" allowBlank="1" showInputMessage="1" showErrorMessage="1" errorTitle="FEHLER bei Zeiteingabe" error="nur so eingeben:_x000a_00:00,00" promptTitle="Zeiteigabe in diesem Format" prompt="00:00,00" sqref="Q22:T22" xr:uid="{39AC5150-9200-49B2-A59A-7BCC57DE7CCB}">
      <formula1>0</formula1>
      <formula2>0.999988425925926</formula2>
    </dataValidation>
    <dataValidation type="time" allowBlank="1" showInputMessage="1" showErrorMessage="1" errorTitle="FALSCHES Zeitformat!" error="EINGABE NUR in diesm Format:_x000a_00:00:00,00" promptTitle="ZEIT EINGABEFORMAT:" prompt="00:00:00,00" sqref="B3" xr:uid="{5DF628DC-1B1D-46D1-BB5F-CEC3DF617E34}">
      <formula1>0</formula1>
      <formula2>0.999988425925926</formula2>
    </dataValidation>
  </dataValidations>
  <pageMargins left="0.25" right="0.25" top="0.75" bottom="0.75" header="0.3" footer="0.3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AD560-BF43-4D7A-BFE4-05EA9629FFC5}">
  <sheetPr>
    <tabColor rgb="FFFF0000"/>
  </sheetPr>
  <dimension ref="A1:W34"/>
  <sheetViews>
    <sheetView topLeftCell="A11" zoomScale="110" zoomScaleNormal="110" workbookViewId="0">
      <selection activeCell="V27" sqref="V27"/>
    </sheetView>
  </sheetViews>
  <sheetFormatPr baseColWidth="10" defaultColWidth="9.140625" defaultRowHeight="15" x14ac:dyDescent="0.25"/>
  <cols>
    <col min="1" max="1" width="8.7109375" customWidth="1"/>
    <col min="2" max="2" width="22.85546875" customWidth="1"/>
    <col min="3" max="3" width="6.85546875" customWidth="1"/>
    <col min="4" max="4" width="2.7109375" customWidth="1"/>
    <col min="5" max="5" width="10.28515625" customWidth="1"/>
    <col min="6" max="6" width="20.7109375" customWidth="1"/>
    <col min="7" max="7" width="5.28515625" customWidth="1"/>
    <col min="8" max="8" width="2.5703125" customWidth="1"/>
    <col min="9" max="9" width="6.42578125" customWidth="1"/>
    <col min="10" max="10" width="8" customWidth="1"/>
    <col min="11" max="12" width="24.85546875" customWidth="1"/>
    <col min="13" max="15" width="3.28515625" customWidth="1"/>
    <col min="16" max="16" width="6.28515625" customWidth="1"/>
    <col min="17" max="19" width="3.28515625" customWidth="1"/>
    <col min="20" max="20" width="4.140625" customWidth="1"/>
  </cols>
  <sheetData>
    <row r="1" spans="1:20" ht="23.25" x14ac:dyDescent="0.25">
      <c r="A1" s="1" t="s">
        <v>0</v>
      </c>
    </row>
    <row r="2" spans="1:20" ht="18" customHeight="1" x14ac:dyDescent="0.25">
      <c r="B2" t="s">
        <v>1</v>
      </c>
    </row>
    <row r="3" spans="1:20" ht="18" customHeight="1" x14ac:dyDescent="0.25">
      <c r="A3" s="2" t="s">
        <v>2</v>
      </c>
      <c r="B3" s="31">
        <v>0.47445567129629601</v>
      </c>
      <c r="C3" s="3" t="s">
        <v>3</v>
      </c>
      <c r="D3" s="202"/>
      <c r="E3" s="202"/>
      <c r="F3" s="203"/>
      <c r="G3" s="158"/>
      <c r="H3" s="158"/>
      <c r="I3" s="204" t="s">
        <v>4</v>
      </c>
      <c r="J3" s="204"/>
      <c r="K3" s="204"/>
      <c r="L3" s="204"/>
      <c r="M3" s="204"/>
      <c r="N3" s="204"/>
      <c r="O3" s="204"/>
      <c r="P3" s="204"/>
      <c r="Q3" s="204"/>
      <c r="R3" s="204"/>
      <c r="S3" s="204"/>
      <c r="T3" s="204"/>
    </row>
    <row r="4" spans="1:20" ht="18" customHeight="1" thickBot="1" x14ac:dyDescent="0.3">
      <c r="A4" s="205">
        <v>12</v>
      </c>
      <c r="B4" s="31">
        <v>0.473865740740741</v>
      </c>
      <c r="C4" s="3" t="s">
        <v>5</v>
      </c>
      <c r="D4" s="202"/>
      <c r="E4" s="202"/>
      <c r="F4" s="203"/>
      <c r="G4" s="158"/>
      <c r="H4" s="158"/>
      <c r="I4" s="204" t="s">
        <v>6</v>
      </c>
      <c r="J4" s="204"/>
      <c r="K4" s="204"/>
      <c r="L4" s="204"/>
      <c r="M4" s="204"/>
      <c r="N4" s="204"/>
      <c r="O4" s="204"/>
      <c r="P4" s="204"/>
      <c r="Q4" s="204"/>
      <c r="R4" s="204"/>
      <c r="S4" s="204"/>
      <c r="T4" s="204"/>
    </row>
    <row r="5" spans="1:20" ht="18" customHeight="1" thickBot="1" x14ac:dyDescent="0.3">
      <c r="A5" s="205"/>
      <c r="B5" s="4">
        <f>SUM(-B4+B3)</f>
        <v>5.8993055555500696E-4</v>
      </c>
      <c r="C5" s="3" t="s">
        <v>7</v>
      </c>
      <c r="D5" s="206" t="s">
        <v>8</v>
      </c>
      <c r="E5" s="206"/>
      <c r="F5" s="206"/>
      <c r="G5" s="158"/>
      <c r="H5" s="158"/>
      <c r="I5" s="5"/>
      <c r="J5" s="5"/>
      <c r="K5" s="89" t="s">
        <v>40</v>
      </c>
      <c r="L5" s="90"/>
      <c r="M5" s="5"/>
      <c r="N5" s="5"/>
      <c r="O5" s="5"/>
      <c r="P5" s="5"/>
      <c r="Q5" s="5"/>
      <c r="R5" s="5"/>
      <c r="S5" s="5"/>
      <c r="T5" s="5"/>
    </row>
    <row r="6" spans="1:20" ht="36" customHeight="1" x14ac:dyDescent="0.25">
      <c r="A6" s="207" t="s">
        <v>9</v>
      </c>
      <c r="B6" s="6"/>
      <c r="C6" s="6"/>
      <c r="D6" s="177"/>
      <c r="E6" s="185" t="s">
        <v>10</v>
      </c>
      <c r="F6" s="39"/>
      <c r="G6" s="158"/>
      <c r="H6" s="158"/>
      <c r="I6" s="7"/>
      <c r="J6" s="8" t="s">
        <v>11</v>
      </c>
      <c r="K6" s="9" t="s">
        <v>12</v>
      </c>
      <c r="L6" s="10" t="s">
        <v>13</v>
      </c>
      <c r="M6" s="160" t="s">
        <v>14</v>
      </c>
      <c r="N6" s="160"/>
      <c r="O6" s="160"/>
      <c r="P6" s="160"/>
      <c r="Q6" s="161" t="s">
        <v>15</v>
      </c>
      <c r="R6" s="161"/>
      <c r="S6" s="161"/>
      <c r="T6" s="162"/>
    </row>
    <row r="7" spans="1:20" ht="18" customHeight="1" x14ac:dyDescent="0.25">
      <c r="A7" s="208"/>
      <c r="B7" s="31">
        <v>0.47040879629629601</v>
      </c>
      <c r="C7" s="3" t="s">
        <v>3</v>
      </c>
      <c r="D7" s="209"/>
      <c r="E7" s="185"/>
      <c r="F7" s="31">
        <v>0.47494837962962999</v>
      </c>
      <c r="G7" s="3" t="s">
        <v>3</v>
      </c>
      <c r="H7" s="159"/>
      <c r="I7" s="11">
        <v>-5</v>
      </c>
      <c r="J7" s="36">
        <f>A8</f>
        <v>6</v>
      </c>
      <c r="K7" s="32">
        <v>3.26967592592593E-4</v>
      </c>
      <c r="L7" s="4">
        <f>B9</f>
        <v>3.2511574074001198E-4</v>
      </c>
      <c r="M7" s="3" t="s">
        <v>16</v>
      </c>
      <c r="N7" s="99">
        <f>IF(K7&gt;L7,K7-L7," ")</f>
        <v>1.85185185258102E-6</v>
      </c>
      <c r="O7" s="99"/>
      <c r="P7" s="99"/>
      <c r="Q7" s="13" t="s">
        <v>17</v>
      </c>
      <c r="R7" s="100" t="str">
        <f>IF(L7&gt;K7,L7-K7," ")</f>
        <v xml:space="preserve"> </v>
      </c>
      <c r="S7" s="101"/>
      <c r="T7" s="102"/>
    </row>
    <row r="8" spans="1:20" ht="18" customHeight="1" x14ac:dyDescent="0.25">
      <c r="A8" s="200">
        <v>6</v>
      </c>
      <c r="B8" s="31">
        <v>0.47008368055555599</v>
      </c>
      <c r="C8" s="3" t="s">
        <v>5</v>
      </c>
      <c r="D8" s="209"/>
      <c r="E8" s="172">
        <v>13</v>
      </c>
      <c r="F8" s="31">
        <v>0.47446736111111099</v>
      </c>
      <c r="G8" s="3" t="s">
        <v>5</v>
      </c>
      <c r="H8" s="159"/>
      <c r="I8" s="11">
        <v>-4</v>
      </c>
      <c r="J8" s="36">
        <f>A12</f>
        <v>8</v>
      </c>
      <c r="K8" s="32">
        <v>3.25462962962963E-4</v>
      </c>
      <c r="L8" s="4">
        <f>B13</f>
        <v>3.2291666666600698E-4</v>
      </c>
      <c r="M8" s="3" t="s">
        <v>16</v>
      </c>
      <c r="N8" s="99">
        <f t="shared" ref="N8:N11" si="0">IF(K8&gt;L8,K8-L8," ")</f>
        <v>2.54629629695602E-6</v>
      </c>
      <c r="O8" s="99"/>
      <c r="P8" s="99"/>
      <c r="Q8" s="13" t="s">
        <v>17</v>
      </c>
      <c r="R8" s="100" t="str">
        <f>IF(L8&gt;K8,L8-K8," ")</f>
        <v xml:space="preserve"> </v>
      </c>
      <c r="S8" s="101"/>
      <c r="T8" s="102"/>
    </row>
    <row r="9" spans="1:20" ht="18" customHeight="1" x14ac:dyDescent="0.25">
      <c r="A9" s="201"/>
      <c r="B9" s="4">
        <f>SUM(-B8+B7)</f>
        <v>3.2511574074001198E-4</v>
      </c>
      <c r="C9" s="3" t="s">
        <v>7</v>
      </c>
      <c r="D9" s="209"/>
      <c r="E9" s="172"/>
      <c r="F9" s="4">
        <f>SUM(-F8+F7)</f>
        <v>4.8101851851900502E-4</v>
      </c>
      <c r="G9" s="3" t="s">
        <v>7</v>
      </c>
      <c r="H9" s="159"/>
      <c r="I9" s="11">
        <v>-3</v>
      </c>
      <c r="J9" s="36">
        <f>A16</f>
        <v>9</v>
      </c>
      <c r="K9" s="32">
        <v>4.5393518518518499E-4</v>
      </c>
      <c r="L9" s="4">
        <f>B17</f>
        <v>4.5243055555505002E-4</v>
      </c>
      <c r="M9" s="3" t="s">
        <v>16</v>
      </c>
      <c r="N9" s="99">
        <f t="shared" si="0"/>
        <v>1.5046296301349699E-6</v>
      </c>
      <c r="O9" s="99"/>
      <c r="P9" s="99"/>
      <c r="Q9" s="13" t="s">
        <v>17</v>
      </c>
      <c r="R9" s="100" t="str">
        <f>IF(L9&gt;K9,L9-K9," ")</f>
        <v xml:space="preserve"> </v>
      </c>
      <c r="S9" s="101"/>
      <c r="T9" s="102"/>
    </row>
    <row r="10" spans="1:20" ht="18" customHeight="1" x14ac:dyDescent="0.25">
      <c r="A10" s="103" t="s">
        <v>18</v>
      </c>
      <c r="B10" s="104"/>
      <c r="C10" s="104"/>
      <c r="D10" s="177"/>
      <c r="E10" s="185" t="s">
        <v>19</v>
      </c>
      <c r="F10" s="104"/>
      <c r="G10" s="104"/>
      <c r="H10" s="159"/>
      <c r="I10" s="11">
        <v>-2</v>
      </c>
      <c r="J10" s="36">
        <f>A20</f>
        <v>10</v>
      </c>
      <c r="K10" s="32">
        <v>3.91898148148148E-4</v>
      </c>
      <c r="L10" s="4">
        <f>B21</f>
        <v>3.9351851851804299E-4</v>
      </c>
      <c r="M10" s="3" t="s">
        <v>16</v>
      </c>
      <c r="N10" s="99" t="str">
        <f t="shared" si="0"/>
        <v xml:space="preserve"> </v>
      </c>
      <c r="O10" s="99"/>
      <c r="P10" s="99"/>
      <c r="Q10" s="13" t="s">
        <v>17</v>
      </c>
      <c r="R10" s="100">
        <f>IF(L10&gt;K10,L10-K10," ")</f>
        <v>1.62037036989499E-6</v>
      </c>
      <c r="S10" s="101"/>
      <c r="T10" s="102"/>
    </row>
    <row r="11" spans="1:20" ht="18" customHeight="1" thickBot="1" x14ac:dyDescent="0.3">
      <c r="A11" s="103"/>
      <c r="B11" s="31">
        <v>0.46971585648148101</v>
      </c>
      <c r="C11" s="3" t="s">
        <v>3</v>
      </c>
      <c r="D11" s="209"/>
      <c r="E11" s="185"/>
      <c r="F11" s="31">
        <v>0.47570613425925901</v>
      </c>
      <c r="G11" s="3" t="s">
        <v>3</v>
      </c>
      <c r="H11" s="159"/>
      <c r="I11" s="11">
        <v>-1</v>
      </c>
      <c r="J11" s="36">
        <f>A24</f>
        <v>11</v>
      </c>
      <c r="K11" s="33">
        <v>4.0393518518518502E-4</v>
      </c>
      <c r="L11" s="14">
        <f>B25</f>
        <v>4.0474537036999702E-4</v>
      </c>
      <c r="M11" s="3" t="s">
        <v>16</v>
      </c>
      <c r="N11" s="99" t="str">
        <f t="shared" si="0"/>
        <v xml:space="preserve"> </v>
      </c>
      <c r="O11" s="99"/>
      <c r="P11" s="99"/>
      <c r="Q11" s="13" t="s">
        <v>17</v>
      </c>
      <c r="R11" s="100">
        <f>IF(L11&gt;K11,L11-K11," ")</f>
        <v>8.10185184811998E-7</v>
      </c>
      <c r="S11" s="101"/>
      <c r="T11" s="102"/>
    </row>
    <row r="12" spans="1:20" ht="18" customHeight="1" thickBot="1" x14ac:dyDescent="0.3">
      <c r="A12" s="172">
        <v>8</v>
      </c>
      <c r="B12" s="31">
        <v>0.469392939814815</v>
      </c>
      <c r="C12" s="3" t="s">
        <v>5</v>
      </c>
      <c r="D12" s="209"/>
      <c r="E12" s="172">
        <v>14</v>
      </c>
      <c r="F12" s="31">
        <v>0.47516574074074103</v>
      </c>
      <c r="G12" s="3" t="s">
        <v>5</v>
      </c>
      <c r="H12" s="159"/>
      <c r="I12" s="15">
        <v>0</v>
      </c>
      <c r="J12" s="35"/>
      <c r="K12" s="197" t="s">
        <v>8</v>
      </c>
      <c r="L12" s="198"/>
      <c r="M12" s="16"/>
      <c r="N12" s="147"/>
      <c r="O12" s="147"/>
      <c r="P12" s="147"/>
      <c r="Q12" s="17"/>
      <c r="R12" s="147"/>
      <c r="S12" s="147"/>
      <c r="T12" s="199"/>
    </row>
    <row r="13" spans="1:20" ht="18" customHeight="1" x14ac:dyDescent="0.25">
      <c r="A13" s="172"/>
      <c r="B13" s="4">
        <f>SUM(-B12+B11)</f>
        <v>3.2291666666600698E-4</v>
      </c>
      <c r="C13" s="3" t="s">
        <v>7</v>
      </c>
      <c r="D13" s="209"/>
      <c r="E13" s="172"/>
      <c r="F13" s="4">
        <f>SUM(-F12+F11)</f>
        <v>5.40393518517979E-4</v>
      </c>
      <c r="G13" s="3" t="s">
        <v>7</v>
      </c>
      <c r="H13" s="159"/>
      <c r="I13" s="11">
        <v>1</v>
      </c>
      <c r="J13" s="36">
        <f>E8</f>
        <v>13</v>
      </c>
      <c r="K13" s="34">
        <v>4.7986111111111103E-4</v>
      </c>
      <c r="L13" s="18">
        <f>F9</f>
        <v>4.8101851851900502E-4</v>
      </c>
      <c r="M13" s="19" t="s">
        <v>20</v>
      </c>
      <c r="N13" s="99" t="str">
        <f>IF(K13&gt;L13,K13-L13," ")</f>
        <v xml:space="preserve"> </v>
      </c>
      <c r="O13" s="99"/>
      <c r="P13" s="99"/>
      <c r="Q13" s="20" t="s">
        <v>17</v>
      </c>
      <c r="R13" s="100">
        <f>IF(L13&gt;K13,L13-K13," ")</f>
        <v>1.1574074078939899E-6</v>
      </c>
      <c r="S13" s="101"/>
      <c r="T13" s="102"/>
    </row>
    <row r="14" spans="1:20" ht="18" customHeight="1" x14ac:dyDescent="0.25">
      <c r="A14" s="103" t="s">
        <v>21</v>
      </c>
      <c r="B14" s="104"/>
      <c r="C14" s="104"/>
      <c r="D14" s="209"/>
      <c r="E14" s="185" t="s">
        <v>22</v>
      </c>
      <c r="F14" s="104"/>
      <c r="G14" s="104"/>
      <c r="H14" s="159"/>
      <c r="I14" s="11">
        <v>2</v>
      </c>
      <c r="J14" s="36">
        <f>E12</f>
        <v>14</v>
      </c>
      <c r="K14" s="32">
        <v>5.4178240740740695E-4</v>
      </c>
      <c r="L14" s="4">
        <f>F13</f>
        <v>5.40393518517979E-4</v>
      </c>
      <c r="M14" s="19" t="s">
        <v>20</v>
      </c>
      <c r="N14" s="99">
        <f t="shared" ref="N14:N17" si="1">IF(K14&gt;L14,K14-L14," ")</f>
        <v>1.38888888942795E-6</v>
      </c>
      <c r="O14" s="99"/>
      <c r="P14" s="99"/>
      <c r="Q14" s="20" t="s">
        <v>17</v>
      </c>
      <c r="R14" s="100" t="str">
        <f t="shared" ref="R14:R17" si="2">IF(L14&gt;K14,L14-K14," ")</f>
        <v xml:space="preserve"> </v>
      </c>
      <c r="S14" s="101"/>
      <c r="T14" s="102"/>
    </row>
    <row r="15" spans="1:20" ht="18" customHeight="1" x14ac:dyDescent="0.25">
      <c r="A15" s="103"/>
      <c r="B15" s="31">
        <v>0.47015289351851802</v>
      </c>
      <c r="C15" s="3" t="s">
        <v>3</v>
      </c>
      <c r="D15" s="209"/>
      <c r="E15" s="185"/>
      <c r="F15" s="31">
        <v>0.47669351851851899</v>
      </c>
      <c r="G15" s="3" t="s">
        <v>3</v>
      </c>
      <c r="H15" s="159"/>
      <c r="I15" s="11">
        <v>3</v>
      </c>
      <c r="J15" s="36">
        <f>E16</f>
        <v>15</v>
      </c>
      <c r="K15" s="32">
        <v>7.0092592592592602E-4</v>
      </c>
      <c r="L15" s="4">
        <f>F17</f>
        <v>7.0219907407498305E-4</v>
      </c>
      <c r="M15" s="19" t="s">
        <v>20</v>
      </c>
      <c r="N15" s="99" t="str">
        <f t="shared" si="1"/>
        <v xml:space="preserve"> </v>
      </c>
      <c r="O15" s="99"/>
      <c r="P15" s="99"/>
      <c r="Q15" s="20" t="s">
        <v>17</v>
      </c>
      <c r="R15" s="100">
        <f t="shared" si="2"/>
        <v>1.2731481490570301E-6</v>
      </c>
      <c r="S15" s="101"/>
      <c r="T15" s="102"/>
    </row>
    <row r="16" spans="1:20" ht="18" customHeight="1" x14ac:dyDescent="0.25">
      <c r="A16" s="172">
        <v>9</v>
      </c>
      <c r="B16" s="31">
        <v>0.46970046296296297</v>
      </c>
      <c r="C16" s="3" t="s">
        <v>5</v>
      </c>
      <c r="D16" s="209"/>
      <c r="E16" s="172">
        <v>15</v>
      </c>
      <c r="F16" s="31">
        <v>0.47599131944444401</v>
      </c>
      <c r="G16" s="3" t="s">
        <v>5</v>
      </c>
      <c r="H16" s="159"/>
      <c r="I16" s="11">
        <v>4</v>
      </c>
      <c r="J16" s="36">
        <f>E20</f>
        <v>16</v>
      </c>
      <c r="K16" s="32">
        <v>5.0393518518518495E-4</v>
      </c>
      <c r="L16" s="4">
        <f>F21</f>
        <v>5.0266203703702695E-4</v>
      </c>
      <c r="M16" s="19" t="s">
        <v>20</v>
      </c>
      <c r="N16" s="99">
        <f t="shared" si="1"/>
        <v>1.2731481481580101E-6</v>
      </c>
      <c r="O16" s="99"/>
      <c r="P16" s="99"/>
      <c r="Q16" s="20" t="s">
        <v>17</v>
      </c>
      <c r="R16" s="100" t="str">
        <f t="shared" si="2"/>
        <v xml:space="preserve"> </v>
      </c>
      <c r="S16" s="101"/>
      <c r="T16" s="102"/>
    </row>
    <row r="17" spans="1:23" ht="18" customHeight="1" thickBot="1" x14ac:dyDescent="0.3">
      <c r="A17" s="172"/>
      <c r="B17" s="4">
        <f>SUM(-B16+B15)</f>
        <v>4.5243055555505002E-4</v>
      </c>
      <c r="C17" s="3" t="s">
        <v>7</v>
      </c>
      <c r="D17" s="209"/>
      <c r="E17" s="172"/>
      <c r="F17" s="4">
        <f>SUM(-F16+F15)</f>
        <v>7.0219907407498305E-4</v>
      </c>
      <c r="G17" s="3" t="s">
        <v>7</v>
      </c>
      <c r="H17" s="159"/>
      <c r="I17" s="21">
        <v>5</v>
      </c>
      <c r="J17" s="37">
        <f>E24</f>
        <v>18</v>
      </c>
      <c r="K17" s="32">
        <v>3.4618055555555601E-4</v>
      </c>
      <c r="L17" s="4">
        <f>F25</f>
        <v>3.4722222222299798E-4</v>
      </c>
      <c r="M17" s="22" t="s">
        <v>20</v>
      </c>
      <c r="N17" s="99" t="str">
        <f t="shared" si="1"/>
        <v xml:space="preserve"> </v>
      </c>
      <c r="O17" s="99"/>
      <c r="P17" s="99"/>
      <c r="Q17" s="20" t="s">
        <v>17</v>
      </c>
      <c r="R17" s="100">
        <f t="shared" si="2"/>
        <v>1.0416666674419699E-6</v>
      </c>
      <c r="S17" s="101"/>
      <c r="T17" s="102"/>
    </row>
    <row r="18" spans="1:23" ht="18" customHeight="1" x14ac:dyDescent="0.25">
      <c r="A18" s="103" t="s">
        <v>23</v>
      </c>
      <c r="B18" s="104"/>
      <c r="C18" s="104"/>
      <c r="D18" s="209"/>
      <c r="E18" s="185" t="s">
        <v>24</v>
      </c>
      <c r="F18" s="104"/>
      <c r="G18" s="104"/>
      <c r="H18" s="159"/>
      <c r="I18" s="135" t="s">
        <v>25</v>
      </c>
      <c r="J18" s="136"/>
      <c r="K18" s="136"/>
      <c r="L18" s="136"/>
      <c r="M18" s="23" t="s">
        <v>16</v>
      </c>
      <c r="N18" s="99">
        <f>SUM(N7:N17)</f>
        <v>8.5648148172579702E-6</v>
      </c>
      <c r="O18" s="99"/>
      <c r="P18" s="99"/>
      <c r="Q18" s="24" t="s">
        <v>17</v>
      </c>
      <c r="R18" s="100">
        <f>SUM(R7:R17)</f>
        <v>5.90277777909998E-6</v>
      </c>
      <c r="S18" s="101"/>
      <c r="T18" s="102"/>
    </row>
    <row r="19" spans="1:23" ht="18" customHeight="1" x14ac:dyDescent="0.25">
      <c r="A19" s="103"/>
      <c r="B19" s="31">
        <v>0.47084502314814802</v>
      </c>
      <c r="C19" s="3" t="s">
        <v>3</v>
      </c>
      <c r="D19" s="209"/>
      <c r="E19" s="185"/>
      <c r="F19" s="31">
        <v>0.47707824074074101</v>
      </c>
      <c r="G19" s="3" t="s">
        <v>3</v>
      </c>
      <c r="H19" s="159"/>
      <c r="I19" s="126" t="s">
        <v>26</v>
      </c>
      <c r="J19" s="127"/>
      <c r="K19" s="127"/>
      <c r="L19" s="127"/>
      <c r="M19" s="25" t="s">
        <v>16</v>
      </c>
      <c r="N19" s="99">
        <f>IF(N18&gt;R18,N18-R18," ")</f>
        <v>2.6620370381579898E-6</v>
      </c>
      <c r="O19" s="99"/>
      <c r="P19" s="99"/>
      <c r="Q19" s="24" t="s">
        <v>17</v>
      </c>
      <c r="R19" s="100" t="str">
        <f>IF(R18&gt;N18,R18-N18,"")</f>
        <v/>
      </c>
      <c r="S19" s="101"/>
      <c r="T19" s="102"/>
    </row>
    <row r="20" spans="1:23" ht="18" customHeight="1" thickBot="1" x14ac:dyDescent="0.3">
      <c r="A20" s="172">
        <v>10</v>
      </c>
      <c r="B20" s="31">
        <v>0.47045150462962998</v>
      </c>
      <c r="C20" s="3" t="s">
        <v>5</v>
      </c>
      <c r="D20" s="209"/>
      <c r="E20" s="172">
        <v>16</v>
      </c>
      <c r="F20" s="31">
        <v>0.47657557870370398</v>
      </c>
      <c r="G20" s="3" t="s">
        <v>5</v>
      </c>
      <c r="H20" s="159"/>
      <c r="I20" s="126" t="s">
        <v>27</v>
      </c>
      <c r="J20" s="127"/>
      <c r="K20" s="127"/>
      <c r="L20" s="127"/>
      <c r="M20" s="26" t="s">
        <v>16</v>
      </c>
      <c r="N20" s="194">
        <f>N19</f>
        <v>2.6620370381579898E-6</v>
      </c>
      <c r="O20" s="194"/>
      <c r="P20" s="194"/>
      <c r="Q20" s="24" t="s">
        <v>17</v>
      </c>
      <c r="R20" s="100" t="str">
        <f>R19</f>
        <v/>
      </c>
      <c r="S20" s="101"/>
      <c r="T20" s="102"/>
    </row>
    <row r="21" spans="1:23" ht="18" customHeight="1" thickTop="1" thickBot="1" x14ac:dyDescent="0.3">
      <c r="A21" s="172"/>
      <c r="B21" s="4">
        <f>SUM(-B20+B19)</f>
        <v>3.9351851851804299E-4</v>
      </c>
      <c r="C21" s="3" t="s">
        <v>7</v>
      </c>
      <c r="D21" s="209"/>
      <c r="E21" s="172"/>
      <c r="F21" s="4">
        <f>SUM(-F20+F19)</f>
        <v>5.0266203703702695E-4</v>
      </c>
      <c r="G21" s="3" t="s">
        <v>7</v>
      </c>
      <c r="H21" s="159"/>
      <c r="I21" s="195" t="s">
        <v>28</v>
      </c>
      <c r="J21" s="196"/>
      <c r="K21" s="196"/>
      <c r="L21" s="196"/>
      <c r="M21" s="38" t="str">
        <f>IF(N20&gt;=0,"+"," ")</f>
        <v>+</v>
      </c>
      <c r="N21" s="178">
        <f>IF(N19=" "," ",N20/10)</f>
        <v>2.66203703815799E-7</v>
      </c>
      <c r="O21" s="179"/>
      <c r="P21" s="180"/>
      <c r="Q21" s="38" t="str">
        <f>IF(R20&gt;=0,"-"," ")</f>
        <v>-</v>
      </c>
      <c r="R21" s="181" t="str">
        <f>IF(R19=""," ",R19/10)</f>
        <v xml:space="preserve"> </v>
      </c>
      <c r="S21" s="182"/>
      <c r="T21" s="182"/>
      <c r="U21" s="183" t="s">
        <v>43</v>
      </c>
      <c r="V21" s="184"/>
    </row>
    <row r="22" spans="1:23" ht="18" customHeight="1" thickBot="1" x14ac:dyDescent="0.35">
      <c r="A22" s="103" t="s">
        <v>29</v>
      </c>
      <c r="B22" s="104"/>
      <c r="C22" s="104"/>
      <c r="D22" s="209"/>
      <c r="E22" s="185" t="s">
        <v>30</v>
      </c>
      <c r="F22" s="104"/>
      <c r="G22" s="104"/>
      <c r="H22" s="159"/>
      <c r="I22" s="186" t="s">
        <v>44</v>
      </c>
      <c r="J22" s="187"/>
      <c r="K22" s="187"/>
      <c r="L22" s="41" t="s">
        <v>45</v>
      </c>
      <c r="M22" s="188">
        <f>N21</f>
        <v>2.66203703815799E-7</v>
      </c>
      <c r="N22" s="189"/>
      <c r="O22" s="189"/>
      <c r="P22" s="190"/>
      <c r="Q22" s="191" t="str">
        <f>R21</f>
        <v xml:space="preserve"> </v>
      </c>
      <c r="R22" s="192"/>
      <c r="S22" s="192"/>
      <c r="T22" s="193"/>
      <c r="U22" s="27"/>
      <c r="V22" s="27"/>
      <c r="W22" s="27"/>
    </row>
    <row r="23" spans="1:23" ht="18" customHeight="1" thickBot="1" x14ac:dyDescent="0.3">
      <c r="A23" s="103"/>
      <c r="B23" s="31">
        <v>0.471542013888889</v>
      </c>
      <c r="C23" s="3" t="s">
        <v>3</v>
      </c>
      <c r="D23" s="209"/>
      <c r="E23" s="185"/>
      <c r="F23" s="31">
        <v>0.47781620370370398</v>
      </c>
      <c r="G23" s="3" t="s">
        <v>3</v>
      </c>
      <c r="H23" s="159"/>
      <c r="I23" s="126" t="s">
        <v>31</v>
      </c>
      <c r="J23" s="127"/>
      <c r="K23" s="127"/>
      <c r="L23" s="127"/>
      <c r="M23" s="169" t="s">
        <v>41</v>
      </c>
      <c r="N23" s="170"/>
      <c r="O23" s="170"/>
      <c r="P23" s="171"/>
      <c r="Q23" s="169" t="s">
        <v>42</v>
      </c>
      <c r="R23" s="170"/>
      <c r="S23" s="170"/>
      <c r="T23" s="171"/>
    </row>
    <row r="24" spans="1:23" ht="18" customHeight="1" x14ac:dyDescent="0.25">
      <c r="A24" s="172">
        <v>11</v>
      </c>
      <c r="B24" s="31">
        <v>0.471137268518519</v>
      </c>
      <c r="C24" s="3" t="s">
        <v>5</v>
      </c>
      <c r="D24" s="209"/>
      <c r="E24" s="172">
        <v>18</v>
      </c>
      <c r="F24" s="31">
        <v>0.47746898148148098</v>
      </c>
      <c r="G24" s="3" t="s">
        <v>5</v>
      </c>
      <c r="H24" s="159"/>
      <c r="I24" s="173" t="s">
        <v>32</v>
      </c>
      <c r="J24" s="174"/>
      <c r="K24" s="174"/>
      <c r="L24" s="174"/>
      <c r="M24" s="27"/>
      <c r="N24" s="27"/>
      <c r="O24" s="28"/>
      <c r="P24" s="28"/>
      <c r="Q24" s="28"/>
      <c r="R24" s="28"/>
      <c r="S24" s="28"/>
      <c r="T24" s="5"/>
    </row>
    <row r="25" spans="1:23" ht="18" customHeight="1" x14ac:dyDescent="0.25">
      <c r="A25" s="172"/>
      <c r="B25" s="4">
        <f>SUM(-B24+B23)</f>
        <v>4.0474537036999702E-4</v>
      </c>
      <c r="C25" s="3" t="s">
        <v>7</v>
      </c>
      <c r="D25" s="209"/>
      <c r="E25" s="172"/>
      <c r="F25" s="4">
        <f>SUM(-F24+F23)</f>
        <v>3.4722222222299798E-4</v>
      </c>
      <c r="G25" s="3" t="s">
        <v>7</v>
      </c>
      <c r="H25" s="159"/>
      <c r="I25" s="152" t="s">
        <v>33</v>
      </c>
      <c r="J25" s="152"/>
      <c r="K25" s="29" t="s">
        <v>34</v>
      </c>
      <c r="L25" s="175" t="s">
        <v>35</v>
      </c>
      <c r="M25" s="176" t="s">
        <v>36</v>
      </c>
      <c r="N25" s="176"/>
      <c r="O25" s="176"/>
      <c r="P25" s="176"/>
      <c r="Q25" s="176"/>
      <c r="R25" s="176"/>
      <c r="S25" s="176"/>
      <c r="T25" s="176"/>
    </row>
    <row r="26" spans="1:23" ht="22.5" customHeight="1" x14ac:dyDescent="0.25">
      <c r="D26" s="177"/>
      <c r="E26" s="177"/>
      <c r="F26" s="177"/>
      <c r="G26" s="177"/>
      <c r="H26" s="158"/>
      <c r="I26" s="109">
        <v>12</v>
      </c>
      <c r="J26" s="109"/>
      <c r="K26" s="30" t="s">
        <v>37</v>
      </c>
      <c r="L26" s="175"/>
      <c r="M26" s="176"/>
      <c r="N26" s="176"/>
      <c r="O26" s="176"/>
      <c r="P26" s="176"/>
      <c r="Q26" s="176"/>
      <c r="R26" s="176"/>
      <c r="S26" s="176"/>
      <c r="T26" s="176"/>
    </row>
    <row r="27" spans="1:23" ht="23.1" customHeight="1" x14ac:dyDescent="0.25">
      <c r="D27" s="177"/>
      <c r="E27" s="177"/>
      <c r="F27" s="177"/>
      <c r="G27" s="177"/>
      <c r="H27" s="158"/>
      <c r="I27" s="109"/>
      <c r="J27" s="109"/>
      <c r="K27" s="12">
        <f>B5</f>
        <v>5.8993055555500696E-4</v>
      </c>
      <c r="L27" s="40">
        <f>IF(M22=" ",-Q22,M22)</f>
        <v>2.66203703815799E-7</v>
      </c>
      <c r="M27" s="166">
        <f>K27+L27</f>
        <v>5.9019675925882299E-4</v>
      </c>
      <c r="N27" s="167"/>
      <c r="O27" s="167"/>
      <c r="P27" s="167"/>
      <c r="Q27" s="167"/>
      <c r="R27" s="167"/>
      <c r="S27" s="167"/>
      <c r="T27" s="168"/>
      <c r="V27" t="str">
        <f>IF(ISERROR(TRUNC('HILSZEITBERECHNUNG Vorlage'!N21,7))," ")</f>
        <v xml:space="preserve"> </v>
      </c>
    </row>
    <row r="33" spans="1:9" x14ac:dyDescent="0.25">
      <c r="A33" s="125" t="s">
        <v>38</v>
      </c>
      <c r="B33" s="125"/>
      <c r="C33" s="125"/>
    </row>
    <row r="34" spans="1:9" x14ac:dyDescent="0.25">
      <c r="A34" s="125"/>
      <c r="B34" s="125"/>
      <c r="C34" s="125"/>
      <c r="I34" t="s">
        <v>39</v>
      </c>
    </row>
  </sheetData>
  <mergeCells count="89">
    <mergeCell ref="D3:F4"/>
    <mergeCell ref="G3:G6"/>
    <mergeCell ref="H3:H27"/>
    <mergeCell ref="I3:T3"/>
    <mergeCell ref="A4:A5"/>
    <mergeCell ref="I4:T4"/>
    <mergeCell ref="D5:F5"/>
    <mergeCell ref="K5:L5"/>
    <mergeCell ref="A6:A7"/>
    <mergeCell ref="D6:D27"/>
    <mergeCell ref="E6:E7"/>
    <mergeCell ref="M6:P6"/>
    <mergeCell ref="Q6:T6"/>
    <mergeCell ref="N7:P7"/>
    <mergeCell ref="R7:T7"/>
    <mergeCell ref="R9:T9"/>
    <mergeCell ref="R10:T10"/>
    <mergeCell ref="N11:P11"/>
    <mergeCell ref="R11:T11"/>
    <mergeCell ref="A8:A9"/>
    <mergeCell ref="E8:E9"/>
    <mergeCell ref="N8:P8"/>
    <mergeCell ref="R8:T8"/>
    <mergeCell ref="N9:P9"/>
    <mergeCell ref="A10:A11"/>
    <mergeCell ref="B10:C10"/>
    <mergeCell ref="E10:E11"/>
    <mergeCell ref="F10:G10"/>
    <mergeCell ref="N10:P10"/>
    <mergeCell ref="R14:T14"/>
    <mergeCell ref="N15:P15"/>
    <mergeCell ref="R15:T15"/>
    <mergeCell ref="A12:A13"/>
    <mergeCell ref="E12:E13"/>
    <mergeCell ref="K12:L12"/>
    <mergeCell ref="N12:P12"/>
    <mergeCell ref="R12:T12"/>
    <mergeCell ref="N13:P13"/>
    <mergeCell ref="R13:T13"/>
    <mergeCell ref="A14:A15"/>
    <mergeCell ref="B14:C14"/>
    <mergeCell ref="E14:E15"/>
    <mergeCell ref="F14:G14"/>
    <mergeCell ref="N14:P14"/>
    <mergeCell ref="A16:A17"/>
    <mergeCell ref="E16:E17"/>
    <mergeCell ref="N16:P16"/>
    <mergeCell ref="R16:T16"/>
    <mergeCell ref="N17:P17"/>
    <mergeCell ref="R17:T17"/>
    <mergeCell ref="R18:T18"/>
    <mergeCell ref="I19:L19"/>
    <mergeCell ref="N19:P19"/>
    <mergeCell ref="R19:T19"/>
    <mergeCell ref="A20:A21"/>
    <mergeCell ref="E20:E21"/>
    <mergeCell ref="I20:L20"/>
    <mergeCell ref="N20:P20"/>
    <mergeCell ref="R20:T20"/>
    <mergeCell ref="I21:L21"/>
    <mergeCell ref="A18:A19"/>
    <mergeCell ref="B18:C18"/>
    <mergeCell ref="E18:E19"/>
    <mergeCell ref="F18:G18"/>
    <mergeCell ref="I18:L18"/>
    <mergeCell ref="N18:P18"/>
    <mergeCell ref="N21:P21"/>
    <mergeCell ref="R21:T21"/>
    <mergeCell ref="U21:V21"/>
    <mergeCell ref="A22:A23"/>
    <mergeCell ref="B22:C22"/>
    <mergeCell ref="E22:E23"/>
    <mergeCell ref="F22:G22"/>
    <mergeCell ref="I22:K22"/>
    <mergeCell ref="M22:P22"/>
    <mergeCell ref="Q22:T22"/>
    <mergeCell ref="I26:J27"/>
    <mergeCell ref="M27:T27"/>
    <mergeCell ref="A33:C34"/>
    <mergeCell ref="I23:L23"/>
    <mergeCell ref="M23:P23"/>
    <mergeCell ref="Q23:T23"/>
    <mergeCell ref="A24:A25"/>
    <mergeCell ref="E24:E25"/>
    <mergeCell ref="I24:L24"/>
    <mergeCell ref="I25:J25"/>
    <mergeCell ref="L25:L26"/>
    <mergeCell ref="M25:T26"/>
    <mergeCell ref="E26:G27"/>
  </mergeCells>
  <dataValidations count="2">
    <dataValidation type="time" allowBlank="1" showInputMessage="1" showErrorMessage="1" errorTitle="Ungültige Zeitangabe" error="Zeitformat: 00:00:00,00" promptTitle="Zeiteingabeformat:" prompt="00:00:00,00" sqref="B3:B4" xr:uid="{35676249-814C-4B9F-8E09-C00CFA69E37D}">
      <formula1>0</formula1>
      <formula2>0.999988425925926</formula2>
    </dataValidation>
    <dataValidation type="time" allowBlank="1" showInputMessage="1" showErrorMessage="1" errorTitle="Falsches Zeitformat!" error="Zeiteingabe :_x000a_00:00:00,00" promptTitle="Zeiteingabeformat:" prompt="00:00:00,00" sqref="B7:B8 B11:B12 B15:B16 B19:B20 B23:B24 F7:F8 F11:F12 F15:F16 F19:F20 F23:F24" xr:uid="{3535D9CA-44F1-4AB8-9BA7-144017D03C54}">
      <formula1>0</formula1>
      <formula2>0.999988425925926</formula2>
    </dataValidation>
  </dataValidations>
  <pageMargins left="0.25" right="0.25" top="0.75" bottom="0.75" header="0.3" footer="0.3"/>
  <pageSetup paperSize="9" scale="8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F2415BD6178F24CAB2C394B1C03949C" ma:contentTypeVersion="11" ma:contentTypeDescription="Ein neues Dokument erstellen." ma:contentTypeScope="" ma:versionID="a2975fd6e2ce48ba1cfbb83eea85a3fb">
  <xsd:schema xmlns:xsd="http://www.w3.org/2001/XMLSchema" xmlns:xs="http://www.w3.org/2001/XMLSchema" xmlns:p="http://schemas.microsoft.com/office/2006/metadata/properties" xmlns:ns3="b05bd59f-e94e-4424-9d90-aa949acb6df9" xmlns:ns4="b89eb3fb-58ca-44ea-b7d9-cc3fc408e5b3" targetNamespace="http://schemas.microsoft.com/office/2006/metadata/properties" ma:root="true" ma:fieldsID="4621579336f81622e17437250529c16c" ns3:_="" ns4:_="">
    <xsd:import namespace="b05bd59f-e94e-4424-9d90-aa949acb6df9"/>
    <xsd:import namespace="b89eb3fb-58ca-44ea-b7d9-cc3fc408e5b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5bd59f-e94e-4424-9d90-aa949acb6d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9eb3fb-58ca-44ea-b7d9-cc3fc408e5b3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Freigabehinweis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63A7F53-069C-4986-9A51-AAA2D961879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4AD1328-69FD-4248-A697-ACAD9CBB42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5bd59f-e94e-4424-9d90-aa949acb6df9"/>
    <ds:schemaRef ds:uri="b89eb3fb-58ca-44ea-b7d9-cc3fc408e5b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CAC1FAB-901C-4098-9788-C18C845725A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HILSZEITBERECHNUNG Vorlage</vt:lpstr>
      <vt:lpstr>TEST Formeln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Schiclub Niederthai</dc:creator>
  <cp:lastModifiedBy>Schiclub Niederthai</cp:lastModifiedBy>
  <dcterms:created xsi:type="dcterms:W3CDTF">2020-01-06T14:08:04Z</dcterms:created>
  <dcterms:modified xsi:type="dcterms:W3CDTF">2020-05-21T13:20:06Z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0x0101000F2415BD6178F24CAB2C394B1C03949C</vt:lpwstr>
  </property>
</Properties>
</file>