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1592" windowHeight="870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E44" i="1"/>
  <c r="F44" s="1"/>
  <c r="D44"/>
  <c r="E43"/>
  <c r="F43" s="1"/>
  <c r="D43"/>
  <c r="E42"/>
  <c r="F42" s="1"/>
  <c r="D42"/>
  <c r="E41"/>
  <c r="D41"/>
  <c r="E40"/>
  <c r="F40" s="1"/>
  <c r="D40"/>
  <c r="D39"/>
  <c r="E38"/>
  <c r="F38" s="1"/>
  <c r="D38"/>
  <c r="E37"/>
  <c r="D37"/>
  <c r="E36"/>
  <c r="F36" s="1"/>
  <c r="D36"/>
  <c r="E35"/>
  <c r="D35"/>
  <c r="E34"/>
  <c r="F34" s="1"/>
  <c r="F39" s="1"/>
  <c r="D34"/>
  <c r="H29"/>
  <c r="E18"/>
  <c r="D18"/>
  <c r="F18" s="1"/>
  <c r="L18" s="1"/>
  <c r="E13"/>
  <c r="F13" s="1"/>
  <c r="D13"/>
  <c r="H13"/>
  <c r="E14"/>
  <c r="D14"/>
  <c r="H14"/>
  <c r="E15"/>
  <c r="D15"/>
  <c r="F15"/>
  <c r="H15"/>
  <c r="I15" s="1"/>
  <c r="E16"/>
  <c r="D16"/>
  <c r="H16"/>
  <c r="E17"/>
  <c r="D17"/>
  <c r="F17"/>
  <c r="I17" s="1"/>
  <c r="H17"/>
  <c r="E19"/>
  <c r="D19"/>
  <c r="H19"/>
  <c r="E20"/>
  <c r="D20"/>
  <c r="F20"/>
  <c r="H20"/>
  <c r="E21"/>
  <c r="D21"/>
  <c r="F21"/>
  <c r="H21"/>
  <c r="E22"/>
  <c r="F22" s="1"/>
  <c r="D22"/>
  <c r="H22"/>
  <c r="E23"/>
  <c r="D23"/>
  <c r="F23"/>
  <c r="I23" s="1"/>
  <c r="H23"/>
  <c r="E39" l="1"/>
  <c r="D46" s="1"/>
  <c r="G39"/>
  <c r="H39"/>
  <c r="F41"/>
  <c r="F37"/>
  <c r="F35"/>
  <c r="I22"/>
  <c r="I21"/>
  <c r="I20"/>
  <c r="I13"/>
  <c r="F19"/>
  <c r="I19" s="1"/>
  <c r="F16"/>
  <c r="I16" s="1"/>
  <c r="F14"/>
  <c r="I14" s="1"/>
  <c r="I25" s="1"/>
  <c r="J18" s="1"/>
  <c r="D47" l="1"/>
  <c r="D48" s="1"/>
  <c r="C39" s="1"/>
</calcChain>
</file>

<file path=xl/sharedStrings.xml><?xml version="1.0" encoding="utf-8"?>
<sst xmlns="http://schemas.openxmlformats.org/spreadsheetml/2006/main" count="40" uniqueCount="33">
  <si>
    <t>mss,00</t>
  </si>
  <si>
    <t>Sec Ziel</t>
  </si>
  <si>
    <t>Sec Start</t>
  </si>
  <si>
    <t>hhmmss,00</t>
  </si>
  <si>
    <t>Sec Laufz</t>
  </si>
  <si>
    <t>Eingabe Hilfszeiten</t>
  </si>
  <si>
    <t>Eingabe Hauptzeit</t>
  </si>
  <si>
    <t>Sec Hauptzeit</t>
  </si>
  <si>
    <t>neue korrigierte Zeit</t>
  </si>
  <si>
    <t>Abweichung</t>
  </si>
  <si>
    <t>Korrektur</t>
  </si>
  <si>
    <t>Hilfszeitberechnung aus Tageszeit-Hilfszeit und Laufzeit-Hauptzeit lt. ÖWO</t>
  </si>
  <si>
    <t>Eingabe möglich in</t>
  </si>
  <si>
    <t>Hilfszeit Ziel</t>
  </si>
  <si>
    <t>Hilfszeit Start</t>
  </si>
  <si>
    <t>Laufzeit Hauptzeit</t>
  </si>
  <si>
    <t>Startnummer</t>
  </si>
  <si>
    <t xml:space="preserve">Eingabeformat beachten: </t>
  </si>
  <si>
    <t>für Hilfszeit hhmmss,00 - also ohne lästige : oder . - nur Komma vor Hunderterstel</t>
  </si>
  <si>
    <t>Startnummern</t>
  </si>
  <si>
    <t>Umrechnung des Zeitformates in reines Sekundenformat ist notwendig, weil eine negative Zeitabweichung bei Excel zu einem Fehler führt!!</t>
  </si>
  <si>
    <t>Das Blatt ist ohne Kennwort geschützt. Schutz dienst nur der Vermeidung von Eingabefehlern. Alle Formeln sind offen und können korrigiert werden!</t>
  </si>
  <si>
    <t>für Laufzeit: mmss,00  -  ebenfalls ohne lästige Zusatzzeichen, nur Komma vor Hunderstel</t>
  </si>
  <si>
    <t>gestoppte Hilfszeit</t>
  </si>
  <si>
    <t>Median</t>
  </si>
  <si>
    <t xml:space="preserve"> - …. Hilfszeit zu langsam</t>
  </si>
  <si>
    <t xml:space="preserve"> + … Hilfszeit zu schnell</t>
  </si>
  <si>
    <t>Handzeit</t>
  </si>
  <si>
    <t>fehlende Zeit</t>
  </si>
  <si>
    <t>Mittelwert</t>
  </si>
  <si>
    <t>Sec Hand</t>
  </si>
  <si>
    <t>Sec fehlend</t>
  </si>
  <si>
    <t>Fehlende Tageszeit/Laufzeit</t>
  </si>
</sst>
</file>

<file path=xl/styles.xml><?xml version="1.0" encoding="utf-8"?>
<styleSheet xmlns="http://schemas.openxmlformats.org/spreadsheetml/2006/main">
  <numFmts count="1">
    <numFmt numFmtId="164" formatCode="mm:ss.00"/>
  </numFmts>
  <fonts count="6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8"/>
      <color theme="3"/>
      <name val="Cambria"/>
      <family val="2"/>
      <scheme val="maj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4" fillId="7" borderId="2" applyNumberFormat="0" applyAlignment="0" applyProtection="0"/>
    <xf numFmtId="0" fontId="5" fillId="8" borderId="2" applyNumberFormat="0" applyAlignment="0" applyProtection="0"/>
  </cellStyleXfs>
  <cellXfs count="23">
    <xf numFmtId="0" fontId="0" fillId="0" borderId="0" xfId="0"/>
    <xf numFmtId="0" fontId="0" fillId="0" borderId="0" xfId="0" applyNumberFormat="1"/>
    <xf numFmtId="164" fontId="0" fillId="0" borderId="0" xfId="0" applyNumberFormat="1"/>
    <xf numFmtId="0" fontId="0" fillId="2" borderId="0" xfId="0" applyFill="1"/>
    <xf numFmtId="0" fontId="0" fillId="3" borderId="0" xfId="0" applyFill="1"/>
    <xf numFmtId="164" fontId="0" fillId="4" borderId="1" xfId="0" applyNumberFormat="1" applyFill="1" applyBorder="1"/>
    <xf numFmtId="0" fontId="0" fillId="2" borderId="0" xfId="0" applyNumberFormat="1" applyFill="1" applyProtection="1">
      <protection locked="0"/>
    </xf>
    <xf numFmtId="0" fontId="0" fillId="3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0" fillId="3" borderId="0" xfId="0" applyFill="1" applyProtection="1">
      <protection locked="0"/>
    </xf>
    <xf numFmtId="0" fontId="0" fillId="0" borderId="0" xfId="0" applyProtection="1">
      <protection locked="0"/>
    </xf>
    <xf numFmtId="0" fontId="0" fillId="5" borderId="0" xfId="0" applyFill="1" applyAlignment="1"/>
    <xf numFmtId="0" fontId="0" fillId="5" borderId="0" xfId="0" applyFill="1"/>
    <xf numFmtId="0" fontId="0" fillId="0" borderId="0" xfId="0" applyFill="1"/>
    <xf numFmtId="0" fontId="2" fillId="0" borderId="0" xfId="0" applyFont="1"/>
    <xf numFmtId="0" fontId="2" fillId="0" borderId="0" xfId="0" applyFont="1" applyFill="1"/>
    <xf numFmtId="0" fontId="5" fillId="8" borderId="2" xfId="3"/>
    <xf numFmtId="0" fontId="4" fillId="7" borderId="2" xfId="2" applyNumberFormat="1" applyProtection="1">
      <protection locked="0"/>
    </xf>
    <xf numFmtId="0" fontId="2" fillId="0" borderId="0" xfId="0" applyFont="1" applyAlignment="1">
      <alignment horizontal="right"/>
    </xf>
    <xf numFmtId="0" fontId="3" fillId="0" borderId="0" xfId="1"/>
    <xf numFmtId="164" fontId="0" fillId="4" borderId="1" xfId="0" applyNumberFormat="1" applyFill="1" applyBorder="1" applyAlignment="1" applyProtection="1">
      <alignment horizontal="right"/>
    </xf>
    <xf numFmtId="0" fontId="0" fillId="5" borderId="0" xfId="0" applyFill="1" applyAlignment="1">
      <alignment horizontal="left" wrapText="1"/>
    </xf>
    <xf numFmtId="0" fontId="0" fillId="6" borderId="0" xfId="0" applyFill="1" applyAlignment="1">
      <alignment horizontal="left" wrapText="1"/>
    </xf>
  </cellXfs>
  <cellStyles count="4">
    <cellStyle name="Berechnung" xfId="3" builtinId="22"/>
    <cellStyle name="Eingabe" xfId="2" builtinId="20"/>
    <cellStyle name="Standard" xfId="0" builtinId="0"/>
    <cellStyle name="Überschrift" xfId="1" builtinId="1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8"/>
  <sheetViews>
    <sheetView tabSelected="1" workbookViewId="0">
      <selection activeCell="H42" sqref="H42"/>
    </sheetView>
  </sheetViews>
  <sheetFormatPr baseColWidth="10" defaultRowHeight="13.2"/>
  <cols>
    <col min="1" max="1" width="12.5546875" customWidth="1"/>
    <col min="2" max="2" width="14" customWidth="1"/>
    <col min="3" max="3" width="13.6640625" customWidth="1"/>
    <col min="4" max="5" width="11.5546875" hidden="1" customWidth="1"/>
    <col min="6" max="6" width="11.88671875" customWidth="1"/>
    <col min="7" max="7" width="16.109375" customWidth="1"/>
    <col min="8" max="8" width="8.6640625" customWidth="1"/>
    <col min="9" max="9" width="9" customWidth="1"/>
  </cols>
  <sheetData>
    <row r="1" spans="1:11">
      <c r="A1" t="s">
        <v>11</v>
      </c>
    </row>
    <row r="2" spans="1:11">
      <c r="A2" t="s">
        <v>12</v>
      </c>
    </row>
    <row r="3" spans="1:11">
      <c r="A3" s="1"/>
      <c r="B3" t="s">
        <v>13</v>
      </c>
      <c r="C3" s="2"/>
      <c r="F3" s="11" t="s">
        <v>17</v>
      </c>
      <c r="G3" s="11"/>
      <c r="H3" s="11"/>
      <c r="I3" s="12"/>
      <c r="J3" s="12"/>
      <c r="K3" s="12"/>
    </row>
    <row r="4" spans="1:11">
      <c r="B4" t="s">
        <v>14</v>
      </c>
      <c r="C4" s="2"/>
      <c r="F4" s="11" t="s">
        <v>18</v>
      </c>
      <c r="G4" s="11"/>
      <c r="H4" s="11"/>
      <c r="I4" s="12"/>
      <c r="J4" s="12"/>
      <c r="K4" s="12"/>
    </row>
    <row r="5" spans="1:11">
      <c r="B5" t="s">
        <v>15</v>
      </c>
      <c r="C5" s="2"/>
      <c r="F5" s="11" t="s">
        <v>22</v>
      </c>
      <c r="G5" s="11"/>
      <c r="H5" s="11"/>
      <c r="I5" s="12"/>
      <c r="J5" s="12"/>
      <c r="K5" s="12"/>
    </row>
    <row r="6" spans="1:11">
      <c r="B6" t="s">
        <v>19</v>
      </c>
    </row>
    <row r="7" spans="1:11" ht="36" customHeight="1">
      <c r="F7" s="21" t="s">
        <v>20</v>
      </c>
      <c r="G7" s="21"/>
      <c r="H7" s="21"/>
      <c r="I7" s="21"/>
      <c r="J7" s="21"/>
      <c r="K7" s="21"/>
    </row>
    <row r="8" spans="1:11" ht="39" customHeight="1">
      <c r="F8" s="22" t="s">
        <v>21</v>
      </c>
      <c r="G8" s="22"/>
      <c r="H8" s="22"/>
      <c r="I8" s="22"/>
      <c r="J8" s="22"/>
      <c r="K8" s="22"/>
    </row>
    <row r="10" spans="1:11">
      <c r="B10" s="3" t="s">
        <v>5</v>
      </c>
      <c r="C10" s="3"/>
      <c r="G10" s="3" t="s">
        <v>6</v>
      </c>
    </row>
    <row r="11" spans="1:11">
      <c r="B11" s="3" t="s">
        <v>3</v>
      </c>
      <c r="C11" s="3" t="s">
        <v>3</v>
      </c>
      <c r="G11" s="3" t="s">
        <v>0</v>
      </c>
    </row>
    <row r="12" spans="1:11" s="13" customFormat="1">
      <c r="A12" s="13" t="s">
        <v>16</v>
      </c>
      <c r="B12" s="13" t="s">
        <v>13</v>
      </c>
      <c r="C12" s="13" t="s">
        <v>14</v>
      </c>
      <c r="D12" s="13" t="s">
        <v>1</v>
      </c>
      <c r="E12" s="13" t="s">
        <v>2</v>
      </c>
      <c r="F12" s="13" t="s">
        <v>4</v>
      </c>
      <c r="G12" s="13" t="s">
        <v>15</v>
      </c>
      <c r="H12" s="13" t="s">
        <v>7</v>
      </c>
      <c r="I12" s="13" t="s">
        <v>9</v>
      </c>
    </row>
    <row r="13" spans="1:11">
      <c r="A13" s="10">
        <v>1</v>
      </c>
      <c r="B13" s="6">
        <v>103441.77</v>
      </c>
      <c r="C13" s="6">
        <v>103539.86199999999</v>
      </c>
      <c r="D13">
        <f t="shared" ref="D13:D23" si="0">B13-0.24*ROUNDDOWN(B13,-4)-0.4*ROUNDDOWN(B13,-2)</f>
        <v>38081.770000000004</v>
      </c>
      <c r="E13">
        <f t="shared" ref="E13:E23" si="1">C13-0.24*ROUNDDOWN(C13,-4)-0.4*ROUNDDOWN(C13,-2)</f>
        <v>38139.861999999994</v>
      </c>
      <c r="F13">
        <f>E13-D13</f>
        <v>58.091999999989639</v>
      </c>
      <c r="G13" s="8">
        <v>58.14</v>
      </c>
      <c r="H13">
        <f>G13-0.24*ROUNDDOWN(G13,-4)-0.4*ROUNDDOWN(G13,-2)</f>
        <v>58.14</v>
      </c>
      <c r="I13">
        <f>H13-F13</f>
        <v>4.8000000010361532E-2</v>
      </c>
    </row>
    <row r="14" spans="1:11">
      <c r="A14" s="10">
        <v>2</v>
      </c>
      <c r="B14" s="6">
        <v>103528.68</v>
      </c>
      <c r="C14" s="6">
        <v>103623.567</v>
      </c>
      <c r="D14">
        <f t="shared" si="0"/>
        <v>38128.679999999993</v>
      </c>
      <c r="E14">
        <f t="shared" si="1"/>
        <v>38183.566999999995</v>
      </c>
      <c r="F14">
        <f t="shared" ref="F14:F23" si="2">E14-D14</f>
        <v>54.887000000002445</v>
      </c>
      <c r="G14" s="8">
        <v>54.96</v>
      </c>
      <c r="H14">
        <f>G14-0.24*ROUNDDOWN(G14,-4)-0.4*ROUNDDOWN(G14,-2)</f>
        <v>54.96</v>
      </c>
      <c r="I14">
        <f>H14-F14</f>
        <v>7.2999999997556131E-2</v>
      </c>
    </row>
    <row r="15" spans="1:11">
      <c r="A15" s="10">
        <v>3</v>
      </c>
      <c r="B15" s="6">
        <v>103613.34</v>
      </c>
      <c r="C15" s="6">
        <v>103707.595</v>
      </c>
      <c r="D15">
        <f t="shared" si="0"/>
        <v>38173.339999999997</v>
      </c>
      <c r="E15">
        <f t="shared" si="1"/>
        <v>38227.595000000001</v>
      </c>
      <c r="F15">
        <f t="shared" si="2"/>
        <v>54.255000000004657</v>
      </c>
      <c r="G15" s="8">
        <v>54.34</v>
      </c>
      <c r="H15">
        <f>G15-0.24*ROUNDDOWN(G15,-4)-0.4*ROUNDDOWN(G15,-2)</f>
        <v>54.34</v>
      </c>
      <c r="I15">
        <f>H15-F15</f>
        <v>8.4999999995346798E-2</v>
      </c>
    </row>
    <row r="16" spans="1:11">
      <c r="A16" s="10">
        <v>4</v>
      </c>
      <c r="B16" s="6">
        <v>103656.08</v>
      </c>
      <c r="C16" s="6">
        <v>103749.236</v>
      </c>
      <c r="D16">
        <f t="shared" si="0"/>
        <v>38216.080000000002</v>
      </c>
      <c r="E16">
        <f t="shared" si="1"/>
        <v>38269.236000000004</v>
      </c>
      <c r="F16">
        <f t="shared" si="2"/>
        <v>53.156000000002678</v>
      </c>
      <c r="G16" s="8">
        <v>53.03</v>
      </c>
      <c r="H16">
        <f>G16-0.24*ROUNDDOWN(G16,-4)-0.4*ROUNDDOWN(G16,-2)</f>
        <v>53.03</v>
      </c>
      <c r="I16">
        <f>H16-F16</f>
        <v>-0.12600000000267642</v>
      </c>
    </row>
    <row r="17" spans="1:12" ht="13.8" thickBot="1">
      <c r="A17" s="10">
        <v>5</v>
      </c>
      <c r="B17" s="6">
        <v>103739.54</v>
      </c>
      <c r="C17" s="6">
        <v>103832.198</v>
      </c>
      <c r="D17">
        <f t="shared" si="0"/>
        <v>38259.539999999994</v>
      </c>
      <c r="E17">
        <f t="shared" si="1"/>
        <v>38312.198000000004</v>
      </c>
      <c r="F17">
        <f t="shared" si="2"/>
        <v>52.658000000010361</v>
      </c>
      <c r="G17" s="8">
        <v>52.61</v>
      </c>
      <c r="H17">
        <f>G17-0.24*ROUNDDOWN(G17,-4)-0.4*ROUNDDOWN(G17,-2)</f>
        <v>52.61</v>
      </c>
      <c r="I17">
        <f>H17-F17</f>
        <v>-4.8000000010361532E-2</v>
      </c>
      <c r="J17" t="s">
        <v>8</v>
      </c>
      <c r="L17" t="s">
        <v>23</v>
      </c>
    </row>
    <row r="18" spans="1:12" s="4" customFormat="1" ht="13.8" thickBot="1">
      <c r="A18" s="9">
        <v>6</v>
      </c>
      <c r="B18" s="7">
        <v>103821.89</v>
      </c>
      <c r="C18" s="7">
        <v>103916.21</v>
      </c>
      <c r="D18" s="4">
        <f t="shared" si="0"/>
        <v>38301.89</v>
      </c>
      <c r="E18" s="4">
        <f t="shared" si="1"/>
        <v>38356.210000000006</v>
      </c>
      <c r="F18" s="4">
        <f t="shared" si="2"/>
        <v>54.320000000006985</v>
      </c>
      <c r="G18" s="9"/>
      <c r="J18" s="5">
        <f>(F18+I25)/24/60/60</f>
        <v>6.2824074074082151E-4</v>
      </c>
      <c r="L18" s="5">
        <f>F18/24/60/60</f>
        <v>6.2870370370378458E-4</v>
      </c>
    </row>
    <row r="19" spans="1:12">
      <c r="A19" s="10">
        <v>7</v>
      </c>
      <c r="B19" s="6">
        <v>103905.76</v>
      </c>
      <c r="C19" s="6">
        <v>103958.43399999999</v>
      </c>
      <c r="D19">
        <f t="shared" si="0"/>
        <v>38345.759999999995</v>
      </c>
      <c r="E19">
        <f t="shared" si="1"/>
        <v>38398.433999999994</v>
      </c>
      <c r="F19">
        <f t="shared" si="2"/>
        <v>52.673999999999069</v>
      </c>
      <c r="G19" s="8">
        <v>52.42</v>
      </c>
      <c r="H19">
        <f>G19-0.24*ROUNDDOWN(G19,-4)-0.4*ROUNDDOWN(G19,-2)</f>
        <v>52.42</v>
      </c>
      <c r="I19">
        <f>H19-F19</f>
        <v>-0.25399999999906697</v>
      </c>
    </row>
    <row r="20" spans="1:12">
      <c r="A20" s="10">
        <v>8</v>
      </c>
      <c r="B20" s="6">
        <v>103949.43</v>
      </c>
      <c r="C20" s="6">
        <v>104042.70299999999</v>
      </c>
      <c r="D20">
        <f t="shared" si="0"/>
        <v>38389.429999999993</v>
      </c>
      <c r="E20">
        <f t="shared" si="1"/>
        <v>38442.702999999994</v>
      </c>
      <c r="F20">
        <f t="shared" si="2"/>
        <v>53.273000000001048</v>
      </c>
      <c r="G20" s="8">
        <v>53.09</v>
      </c>
      <c r="H20">
        <f>G20-0.24*ROUNDDOWN(G20,-4)-0.4*ROUNDDOWN(G20,-2)</f>
        <v>53.09</v>
      </c>
      <c r="I20">
        <f>H20-F20</f>
        <v>-0.18300000000104433</v>
      </c>
    </row>
    <row r="21" spans="1:12">
      <c r="A21" s="10">
        <v>9</v>
      </c>
      <c r="B21" s="6">
        <v>104032.24</v>
      </c>
      <c r="C21" s="6">
        <v>104125.31299999999</v>
      </c>
      <c r="D21">
        <f t="shared" si="0"/>
        <v>38432.240000000005</v>
      </c>
      <c r="E21">
        <f t="shared" si="1"/>
        <v>38485.312999999995</v>
      </c>
      <c r="F21">
        <f t="shared" si="2"/>
        <v>53.072999999989406</v>
      </c>
      <c r="G21" s="8">
        <v>53.17</v>
      </c>
      <c r="H21">
        <f>G21-0.24*ROUNDDOWN(G21,-4)-0.4*ROUNDDOWN(G21,-2)</f>
        <v>53.17</v>
      </c>
      <c r="I21">
        <f>H21-F21</f>
        <v>9.70000000105955E-2</v>
      </c>
    </row>
    <row r="22" spans="1:12">
      <c r="A22" s="10">
        <v>10</v>
      </c>
      <c r="B22" s="6">
        <v>104114.31</v>
      </c>
      <c r="C22" s="6">
        <v>104204.07</v>
      </c>
      <c r="D22">
        <f t="shared" si="0"/>
        <v>38474.31</v>
      </c>
      <c r="E22">
        <f t="shared" si="1"/>
        <v>38524.070000000007</v>
      </c>
      <c r="F22">
        <f t="shared" si="2"/>
        <v>49.760000000009313</v>
      </c>
      <c r="G22" s="8">
        <v>49.72</v>
      </c>
      <c r="H22">
        <f>G22-0.24*ROUNDDOWN(G22,-4)-0.4*ROUNDDOWN(G22,-2)</f>
        <v>49.72</v>
      </c>
      <c r="I22">
        <f>H22-F22</f>
        <v>-4.0000000009314363E-2</v>
      </c>
    </row>
    <row r="23" spans="1:12">
      <c r="A23" s="10">
        <v>13</v>
      </c>
      <c r="B23" s="6">
        <v>104159.33</v>
      </c>
      <c r="C23" s="6">
        <v>104253.342</v>
      </c>
      <c r="D23">
        <f t="shared" si="0"/>
        <v>38519.33</v>
      </c>
      <c r="E23">
        <f t="shared" si="1"/>
        <v>38573.342000000004</v>
      </c>
      <c r="F23">
        <f t="shared" si="2"/>
        <v>54.012000000002445</v>
      </c>
      <c r="G23" s="8">
        <v>53.95</v>
      </c>
      <c r="H23">
        <f>G23-0.24*ROUNDDOWN(G23,-4)-0.4*ROUNDDOWN(G23,-2)</f>
        <v>53.95</v>
      </c>
      <c r="I23">
        <f>H23-F23</f>
        <v>-6.200000000244188E-2</v>
      </c>
    </row>
    <row r="25" spans="1:12">
      <c r="H25" t="s">
        <v>10</v>
      </c>
      <c r="I25">
        <f>ROUNDDOWN(AVERAGE(I13:I17,I19:I23),2)</f>
        <v>-0.04</v>
      </c>
    </row>
    <row r="26" spans="1:12">
      <c r="H26" s="14" t="s">
        <v>25</v>
      </c>
    </row>
    <row r="27" spans="1:12">
      <c r="H27" s="14" t="s">
        <v>26</v>
      </c>
    </row>
    <row r="29" spans="1:12">
      <c r="G29" s="14" t="s">
        <v>24</v>
      </c>
      <c r="H29">
        <f>MEDIAN(I13:I23)</f>
        <v>-4.4000000009837947E-2</v>
      </c>
    </row>
    <row r="31" spans="1:12" s="19" customFormat="1" ht="22.8">
      <c r="A31" s="19" t="s">
        <v>32</v>
      </c>
    </row>
    <row r="33" spans="1:8">
      <c r="A33" s="13" t="s">
        <v>16</v>
      </c>
      <c r="B33" s="15" t="s">
        <v>27</v>
      </c>
      <c r="C33" s="15" t="s">
        <v>28</v>
      </c>
      <c r="D33" s="15" t="s">
        <v>30</v>
      </c>
      <c r="E33" s="15" t="s">
        <v>31</v>
      </c>
      <c r="F33" s="15" t="s">
        <v>9</v>
      </c>
    </row>
    <row r="34" spans="1:8">
      <c r="A34" s="10">
        <v>1</v>
      </c>
      <c r="B34" s="6">
        <v>103441.77</v>
      </c>
      <c r="C34" s="6">
        <v>103441.245</v>
      </c>
      <c r="D34">
        <f t="shared" ref="D34:D44" si="3">B34-0.24*ROUNDDOWN(B34,-4)-0.4*ROUNDDOWN(B34,-2)</f>
        <v>38081.770000000004</v>
      </c>
      <c r="E34">
        <f t="shared" ref="E34:E44" si="4">C34-0.24*ROUNDDOWN(C34,-4)-0.4*ROUNDDOWN(C34,-2)</f>
        <v>38081.244999999995</v>
      </c>
      <c r="F34">
        <f>E34-D34</f>
        <v>-0.52500000000873115</v>
      </c>
    </row>
    <row r="35" spans="1:8">
      <c r="A35" s="10">
        <v>2</v>
      </c>
      <c r="B35" s="6">
        <v>103528.68</v>
      </c>
      <c r="C35" s="6">
        <v>103528.11</v>
      </c>
      <c r="D35">
        <f t="shared" si="3"/>
        <v>38128.679999999993</v>
      </c>
      <c r="E35">
        <f t="shared" si="4"/>
        <v>38128.11</v>
      </c>
      <c r="F35">
        <f t="shared" ref="F35:F44" si="5">E35-D35</f>
        <v>-0.569999999992433</v>
      </c>
    </row>
    <row r="36" spans="1:8">
      <c r="A36" s="10">
        <v>3</v>
      </c>
      <c r="B36" s="6">
        <v>103613.34</v>
      </c>
      <c r="C36" s="6">
        <v>103613.55</v>
      </c>
      <c r="D36">
        <f t="shared" si="3"/>
        <v>38173.339999999997</v>
      </c>
      <c r="E36">
        <f t="shared" si="4"/>
        <v>38173.550000000003</v>
      </c>
      <c r="F36">
        <f t="shared" si="5"/>
        <v>0.21000000000640284</v>
      </c>
    </row>
    <row r="37" spans="1:8">
      <c r="A37" s="10">
        <v>4</v>
      </c>
      <c r="B37" s="6">
        <v>103656.08</v>
      </c>
      <c r="C37" s="6">
        <v>103656.22</v>
      </c>
      <c r="D37">
        <f t="shared" si="3"/>
        <v>38216.080000000002</v>
      </c>
      <c r="E37">
        <f t="shared" si="4"/>
        <v>38216.22</v>
      </c>
      <c r="F37">
        <f t="shared" si="5"/>
        <v>0.13999999999941792</v>
      </c>
    </row>
    <row r="38" spans="1:8" ht="13.8" thickBot="1">
      <c r="A38" s="10">
        <v>5</v>
      </c>
      <c r="B38" s="6">
        <v>103739.54</v>
      </c>
      <c r="C38" s="6">
        <v>103740.01</v>
      </c>
      <c r="D38">
        <f t="shared" si="3"/>
        <v>38259.539999999994</v>
      </c>
      <c r="E38">
        <f t="shared" si="4"/>
        <v>38260.009999999995</v>
      </c>
      <c r="F38">
        <f t="shared" si="5"/>
        <v>0.47000000000116415</v>
      </c>
      <c r="G38" s="18" t="s">
        <v>29</v>
      </c>
      <c r="H38" s="14" t="s">
        <v>24</v>
      </c>
    </row>
    <row r="39" spans="1:8" ht="15" thickBot="1">
      <c r="A39" s="9">
        <v>6</v>
      </c>
      <c r="B39" s="17">
        <v>103821.89</v>
      </c>
      <c r="C39" s="20" t="str">
        <f>CONCATENATE(D46,":",D47,":",D48)</f>
        <v>10:38:21,85</v>
      </c>
      <c r="D39" s="4">
        <f t="shared" si="3"/>
        <v>38301.89</v>
      </c>
      <c r="E39" s="16">
        <f>F39+D39</f>
        <v>38301.8485</v>
      </c>
      <c r="F39" s="16">
        <f>AVERAGE(F34:F38,F40:F44)</f>
        <v>-4.1499999999359716E-2</v>
      </c>
      <c r="G39">
        <f>F39</f>
        <v>-4.1499999999359716E-2</v>
      </c>
      <c r="H39">
        <f>MEDIAN(F34:F38,F40:F44)</f>
        <v>2.0000000004074536E-2</v>
      </c>
    </row>
    <row r="40" spans="1:8">
      <c r="A40" s="10">
        <v>7</v>
      </c>
      <c r="B40" s="6">
        <v>103905.76</v>
      </c>
      <c r="C40" s="6">
        <v>103905.75</v>
      </c>
      <c r="D40">
        <f t="shared" si="3"/>
        <v>38345.759999999995</v>
      </c>
      <c r="E40">
        <f t="shared" si="4"/>
        <v>38345.75</v>
      </c>
      <c r="F40">
        <f t="shared" si="5"/>
        <v>-9.9999999947613105E-3</v>
      </c>
    </row>
    <row r="41" spans="1:8">
      <c r="A41" s="10">
        <v>8</v>
      </c>
      <c r="B41" s="6">
        <v>103949.43</v>
      </c>
      <c r="C41" s="6">
        <v>103949.48</v>
      </c>
      <c r="D41">
        <f t="shared" si="3"/>
        <v>38389.429999999993</v>
      </c>
      <c r="E41">
        <f t="shared" si="4"/>
        <v>38389.479999999996</v>
      </c>
      <c r="F41">
        <f t="shared" si="5"/>
        <v>5.0000000002910383E-2</v>
      </c>
    </row>
    <row r="42" spans="1:8">
      <c r="A42" s="10">
        <v>9</v>
      </c>
      <c r="B42" s="6">
        <v>104032.24</v>
      </c>
      <c r="C42" s="6">
        <v>104032.44</v>
      </c>
      <c r="D42">
        <f t="shared" si="3"/>
        <v>38432.240000000005</v>
      </c>
      <c r="E42">
        <f t="shared" si="4"/>
        <v>38432.44</v>
      </c>
      <c r="F42">
        <f t="shared" si="5"/>
        <v>0.19999999999708962</v>
      </c>
    </row>
    <row r="43" spans="1:8">
      <c r="A43" s="10">
        <v>10</v>
      </c>
      <c r="B43" s="6">
        <v>104114.31</v>
      </c>
      <c r="C43" s="6">
        <v>104114.25</v>
      </c>
      <c r="D43">
        <f t="shared" si="3"/>
        <v>38474.31</v>
      </c>
      <c r="E43">
        <f t="shared" si="4"/>
        <v>38474.25</v>
      </c>
      <c r="F43">
        <f t="shared" si="5"/>
        <v>-5.9999999997671694E-2</v>
      </c>
    </row>
    <row r="44" spans="1:8">
      <c r="A44" s="10">
        <v>13</v>
      </c>
      <c r="B44" s="6">
        <v>104159.33</v>
      </c>
      <c r="C44" s="6">
        <v>104159.01</v>
      </c>
      <c r="D44">
        <f t="shared" si="3"/>
        <v>38519.33</v>
      </c>
      <c r="E44">
        <f t="shared" si="4"/>
        <v>38519.009999999995</v>
      </c>
      <c r="F44">
        <f t="shared" si="5"/>
        <v>-0.32000000000698492</v>
      </c>
    </row>
    <row r="46" spans="1:8">
      <c r="C46" s="14"/>
      <c r="D46">
        <f>INT(E39/3600)</f>
        <v>10</v>
      </c>
    </row>
    <row r="47" spans="1:8">
      <c r="C47" s="14"/>
      <c r="D47">
        <f>INT((E39-D46*3600)/60)</f>
        <v>38</v>
      </c>
    </row>
    <row r="48" spans="1:8">
      <c r="C48" s="14"/>
      <c r="D48">
        <f>ROUND(E39-D46*3600-D47*60,2)</f>
        <v>21.85</v>
      </c>
    </row>
  </sheetData>
  <sheetProtection selectLockedCells="1"/>
  <mergeCells count="2">
    <mergeCell ref="F7:K7"/>
    <mergeCell ref="F8:K8"/>
  </mergeCells>
  <phoneticPr fontId="1" type="noConversion"/>
  <pageMargins left="0.78740157499999996" right="0.78740157499999996" top="0.984251969" bottom="0.984251969" header="0.4921259845" footer="0.4921259845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Haas Reinhold</dc:creator>
  <cp:lastModifiedBy>Haas Reinhold</cp:lastModifiedBy>
  <cp:lastPrinted>2006-02-05T15:03:51Z</cp:lastPrinted>
  <dcterms:created xsi:type="dcterms:W3CDTF">2006-02-04T16:46:29Z</dcterms:created>
  <dcterms:modified xsi:type="dcterms:W3CDTF">2024-01-17T11:21:09Z</dcterms:modified>
</cp:coreProperties>
</file>